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zestawienie wydatków" sheetId="1" r:id="rId1"/>
  </sheets>
  <definedNames/>
  <calcPr fullCalcOnLoad="1" iterate="1" iterateCount="50" iterateDelta="0.001"/>
</workbook>
</file>

<file path=xl/sharedStrings.xml><?xml version="1.0" encoding="utf-8"?>
<sst xmlns="http://schemas.openxmlformats.org/spreadsheetml/2006/main" count="467" uniqueCount="219">
  <si>
    <t>010</t>
  </si>
  <si>
    <t>01010</t>
  </si>
  <si>
    <t>01030</t>
  </si>
  <si>
    <t>40002</t>
  </si>
  <si>
    <t>60004</t>
  </si>
  <si>
    <t>60016</t>
  </si>
  <si>
    <t>75011</t>
  </si>
  <si>
    <t>75022</t>
  </si>
  <si>
    <t>75023</t>
  </si>
  <si>
    <t>75101</t>
  </si>
  <si>
    <t>75412</t>
  </si>
  <si>
    <t>80101</t>
  </si>
  <si>
    <t>80104</t>
  </si>
  <si>
    <t>80110</t>
  </si>
  <si>
    <t>80113</t>
  </si>
  <si>
    <t>80146</t>
  </si>
  <si>
    <t>80195</t>
  </si>
  <si>
    <t>85154</t>
  </si>
  <si>
    <t>85401</t>
  </si>
  <si>
    <t>85415</t>
  </si>
  <si>
    <t>85446</t>
  </si>
  <si>
    <t>90001</t>
  </si>
  <si>
    <t>90015</t>
  </si>
  <si>
    <t>92116</t>
  </si>
  <si>
    <t>92605</t>
  </si>
  <si>
    <t>OGÓŁEM</t>
  </si>
  <si>
    <t>NAZWA</t>
  </si>
  <si>
    <t>KLASYFIKACJA BUDŻETOWA</t>
  </si>
  <si>
    <t>Rolnictwo i łowiectwo</t>
  </si>
  <si>
    <t>Zakup usług pozostałych</t>
  </si>
  <si>
    <t>Wpłaty gmin na rzecz izb rolniczych w wysokości 2% uzyskanych wpływów z podatku rolnego</t>
  </si>
  <si>
    <t>Składki na ubezpieczenia społeczne</t>
  </si>
  <si>
    <t>Składki na Fundusz Pracy</t>
  </si>
  <si>
    <t>Wynagrodzenia bezosobowe</t>
  </si>
  <si>
    <t>01095</t>
  </si>
  <si>
    <t>Pozostała działalność</t>
  </si>
  <si>
    <t>Zakup materiałów i wyposażenia</t>
  </si>
  <si>
    <t>Różne składki i opłaty</t>
  </si>
  <si>
    <t xml:space="preserve">Wytwarzanie i zaopatrywanie w energię elektryczną, gaz i wodę </t>
  </si>
  <si>
    <t>Dostarczanie wody</t>
  </si>
  <si>
    <t>Zakup energii</t>
  </si>
  <si>
    <t>Podróże służbowe krajowe</t>
  </si>
  <si>
    <t>Transport i łączność</t>
  </si>
  <si>
    <t>Lokalny transport zbiorowy</t>
  </si>
  <si>
    <t>60014</t>
  </si>
  <si>
    <t>Drogi publiczne powiatowe</t>
  </si>
  <si>
    <t>Wydatki  inwestycyjne  jednostek budżetowych</t>
  </si>
  <si>
    <t>Drogi publiczne gminne</t>
  </si>
  <si>
    <t>Zakup usług remontowych</t>
  </si>
  <si>
    <t>Wydatki inwestycyjne jednostek budżetowych</t>
  </si>
  <si>
    <t>4210</t>
  </si>
  <si>
    <t>Gospodarka mieszkaniowa</t>
  </si>
  <si>
    <t>Gospodarka gruntami i nieruchomościami</t>
  </si>
  <si>
    <t xml:space="preserve">Zakup usług pozostałych </t>
  </si>
  <si>
    <t>Różne opłaty i składki</t>
  </si>
  <si>
    <t>Podatek od nieruchomości</t>
  </si>
  <si>
    <t>Działalność usługowa</t>
  </si>
  <si>
    <t>Plany zagospodarowania przestrzennego</t>
  </si>
  <si>
    <t>Administracja publiczna</t>
  </si>
  <si>
    <t>Urzędy wojewódzkie</t>
  </si>
  <si>
    <t>Wynagrodzenia osobowe pracowników</t>
  </si>
  <si>
    <t>Rady gmin ( miast i miast na prawach powiatu)</t>
  </si>
  <si>
    <t>Różne wydatki na rzecz osób fizycznych</t>
  </si>
  <si>
    <t>Szkolenia pracowników niebędących członkami  korpusu służby cywilnej</t>
  </si>
  <si>
    <t>Urzędy gmin (miast i miast na prawach powiatu)</t>
  </si>
  <si>
    <t>Dodatkowe wynagrodzenia roczne</t>
  </si>
  <si>
    <t>Zakup usług dostępu do sieci internet</t>
  </si>
  <si>
    <t xml:space="preserve">Podróże służbowe krajowe </t>
  </si>
  <si>
    <t>Podróże służbowe zagraniczne</t>
  </si>
  <si>
    <t xml:space="preserve">Różne opłaty i składki </t>
  </si>
  <si>
    <t>Odpisy na zakładowy fundusz świadczeń socjalnych</t>
  </si>
  <si>
    <t>75075</t>
  </si>
  <si>
    <t>Promocja jednostek samorządu terytorialnego</t>
  </si>
  <si>
    <t>Dodatkowe wynagrodzenie roczne</t>
  </si>
  <si>
    <t>Urzędy naczelnych organów władzy państwowej, kontroli i ochrony prawa oraz sądownictwa</t>
  </si>
  <si>
    <t>Urzędy naczelnych organów władzy państwowej, kontroli i ochrony prawa</t>
  </si>
  <si>
    <t>Bezpieczeństwo publiczne i ochrona przeciwpożarowa</t>
  </si>
  <si>
    <t>Różne rozliczenia</t>
  </si>
  <si>
    <t>75818</t>
  </si>
  <si>
    <t>Rezerwy ogólne i celowe</t>
  </si>
  <si>
    <t>Rezerwy</t>
  </si>
  <si>
    <t>Oświata i wychowanie</t>
  </si>
  <si>
    <t>Szkoły podstawowe</t>
  </si>
  <si>
    <t>Wynagrodzenie osobowe pracowników</t>
  </si>
  <si>
    <t>Składki na ubezpieczenie społeczne</t>
  </si>
  <si>
    <t>Wpłaty na Państwowy Fundusz Rehabilitacji Osób Niepełnosprawnych</t>
  </si>
  <si>
    <t>Zakup pomocy naukowych, dydaktycznych i książek</t>
  </si>
  <si>
    <t>80103</t>
  </si>
  <si>
    <t>Oddziały przedszkolne w  szkołach podstawowych</t>
  </si>
  <si>
    <t>4010</t>
  </si>
  <si>
    <t xml:space="preserve">Przedszkola </t>
  </si>
  <si>
    <t>Zakup środków żywności</t>
  </si>
  <si>
    <t>Gimnazja</t>
  </si>
  <si>
    <t>Dowożenie uczniów do szkół</t>
  </si>
  <si>
    <t>80120</t>
  </si>
  <si>
    <t>Dokształcanie i doskonalenie nauczycieli</t>
  </si>
  <si>
    <t>Ochrona zdrowia</t>
  </si>
  <si>
    <t>85153</t>
  </si>
  <si>
    <t>Zwalczanie narkomanii</t>
  </si>
  <si>
    <t>Przeciwdziałanie alkoholizmowi</t>
  </si>
  <si>
    <t>Pomoc społeczna</t>
  </si>
  <si>
    <t>85212</t>
  </si>
  <si>
    <t>Świadczenia społeczne</t>
  </si>
  <si>
    <t>Szkolenia pracowników niebędących członkami korpusu służby cywilnej</t>
  </si>
  <si>
    <t>85213</t>
  </si>
  <si>
    <t>85214</t>
  </si>
  <si>
    <t>Składki  na ubezpieczenia zdrowotne</t>
  </si>
  <si>
    <t>85219</t>
  </si>
  <si>
    <t>Ośrodki pomocy społecznej</t>
  </si>
  <si>
    <t>Odpisy na zakładowy fundusz świadczeń socjalny</t>
  </si>
  <si>
    <t>85228</t>
  </si>
  <si>
    <t>Usługi opiekuńcze i specjalistyczne usługi opiekuńcze</t>
  </si>
  <si>
    <t>85295</t>
  </si>
  <si>
    <t>Edukacyjna opieka wychowawcza</t>
  </si>
  <si>
    <t>Świetlice szkolne</t>
  </si>
  <si>
    <t>Pomoc materialna dla uczniów</t>
  </si>
  <si>
    <t>Stypendia dla uczniów</t>
  </si>
  <si>
    <t>Inne formy pomocy dla uczniów</t>
  </si>
  <si>
    <t>Gospodarka ściekowa i ochrona wód</t>
  </si>
  <si>
    <t>90004</t>
  </si>
  <si>
    <t>Utrzymanie zieleni w miastach i gminach</t>
  </si>
  <si>
    <t>Oświetlenie ulic, placów i dróg</t>
  </si>
  <si>
    <t>Kultura i ochrona dziedzictwa narodowego</t>
  </si>
  <si>
    <t>Biblioteki</t>
  </si>
  <si>
    <t>Kultura fizyczna i sport</t>
  </si>
  <si>
    <t>Zadania w zakresie kultury fizycznej</t>
  </si>
  <si>
    <t>Dział</t>
  </si>
  <si>
    <t>Rozdział</t>
  </si>
  <si>
    <t xml:space="preserve">Załącznik nr 2 </t>
  </si>
  <si>
    <t>Dotacja celowa z budżetu na finansowanie lub dofinansowanie zadań zleconych do realizacji stowarzyszeniom</t>
  </si>
  <si>
    <t>Wydatki na zakupy inwestycyjne jednostek budżetowych</t>
  </si>
  <si>
    <t xml:space="preserve">Zakup energii </t>
  </si>
  <si>
    <t>80148</t>
  </si>
  <si>
    <t>92195</t>
  </si>
  <si>
    <t xml:space="preserve">Pozostała  działalność </t>
  </si>
  <si>
    <t xml:space="preserve">Gospodarka komunalna i ochrona środowiska </t>
  </si>
  <si>
    <t>Infrastruktura wodociągowa i sanitacyjna wsi</t>
  </si>
  <si>
    <t xml:space="preserve">Zasiłki i pomoc w naturze oraz składki na ubezpieczenia emerytalne i rentowe </t>
  </si>
  <si>
    <t>Składki na ubezpieczenie zdrowotne opłacane za osoby pobierające niektóre świadczenia z pomocy społecznej, niektóre świadczenia rodzinne oraz za osoby uczestniczace w zajęciach w centrum integracji społecznej</t>
  </si>
  <si>
    <t>Wynagrodzenia i pochodne - wykonanie</t>
  </si>
  <si>
    <r>
      <t xml:space="preserve">                   </t>
    </r>
    <r>
      <rPr>
        <b/>
        <u val="single"/>
        <sz val="10"/>
        <rFont val="Times New Roman"/>
        <family val="1"/>
      </rPr>
      <t>W  Y  D  A  T  K  I</t>
    </r>
  </si>
  <si>
    <t>Wydatki osobowe niezaliczone do wynagrodzeń</t>
  </si>
  <si>
    <t>Zakup usług przez jednostki samorządu terytorialnego od innych jednostek samorządu terytorialnego</t>
  </si>
  <si>
    <t>85395</t>
  </si>
  <si>
    <t>Pozostałe zadania w zakresie polityki społecznej</t>
  </si>
  <si>
    <t>Plan</t>
  </si>
  <si>
    <t>Wykonanie</t>
  </si>
  <si>
    <t>Izby Rolnicze</t>
  </si>
  <si>
    <t>757</t>
  </si>
  <si>
    <t>Obsługa długu publicznego</t>
  </si>
  <si>
    <t>75704</t>
  </si>
  <si>
    <t xml:space="preserve">Rozliczenia z tytułu poręczeń i gwarancji udzielonych przez Skarb Państwa lub jednostkę samorządu terytorialnego </t>
  </si>
  <si>
    <t>8020</t>
  </si>
  <si>
    <t xml:space="preserve">Dotacje celowe przekazane gminie na zadania bieżace realizowane na podstawie porozumień (umów) między jednostkami samorządu terytorialnego </t>
  </si>
  <si>
    <t>85205</t>
  </si>
  <si>
    <t>Zadania w zkresie przeciwdziałania przemocy w rodzinie</t>
  </si>
  <si>
    <t>85216</t>
  </si>
  <si>
    <t>Zasiłki stałe</t>
  </si>
  <si>
    <t>90002</t>
  </si>
  <si>
    <t>Gospodarka odpadami</t>
  </si>
  <si>
    <t>90095</t>
  </si>
  <si>
    <t>Paragraf</t>
  </si>
  <si>
    <t>Opłaty z tytułu zakupu usług telekomunikacyjnych świadczonych w ruchomej publicznej sieci telefonicznej</t>
  </si>
  <si>
    <t>Wynagrodzenie bezosobowe</t>
  </si>
  <si>
    <t>Zakup usług obejmujących wykonanie ekspertyz, analiz i opinii</t>
  </si>
  <si>
    <t>do informacji  Wójta Gminy Godziesze Wielkie</t>
  </si>
  <si>
    <t>Wydatki  inwestycyjne jednostek budżetowych</t>
  </si>
  <si>
    <t>Dotacje celowe przekazane gminie na zadania bieżące realizowane na podstawie porozumień (umów) między jednostkami samorządu terytorialnego</t>
  </si>
  <si>
    <t>Zakup usług zdrowotnych</t>
  </si>
  <si>
    <t>75095</t>
  </si>
  <si>
    <t>Koszty postępowania sądowego i prokuratorskiego</t>
  </si>
  <si>
    <t>8110</t>
  </si>
  <si>
    <t>Obsługa papierów wartościowych, kredytów i pożyczek jednostek samorządu terytorialnego</t>
  </si>
  <si>
    <t>Opłaty z tytułu zakupu usług telekomunikacyjnych świadczonych w stacjonarnej publicznej sieci telefonicznej</t>
  </si>
  <si>
    <t>Wydatki osobowe nizaliczone do wynagrodzeń</t>
  </si>
  <si>
    <t>Szkolenia pracowników niebędacych członkami korpusu służby cywilnej</t>
  </si>
  <si>
    <t>Zwrot dotacji oraz płatności, w tym wykorzystanych niezgodnie z przeznaczeniem lub wykorzystanych z naruszeniem procedur, o których mowa w art.. 184 ustawy, pobranych nienależnie lub w nadmiernej wysokości</t>
  </si>
  <si>
    <t>Pozostałe odsetki</t>
  </si>
  <si>
    <t>85215</t>
  </si>
  <si>
    <t>Dodatki mieszkaniowe</t>
  </si>
  <si>
    <t xml:space="preserve">Wynagrodzenia osobowe pracowników </t>
  </si>
  <si>
    <t>Dotacje celowe z budżetu jednostki samorządu terytorialnego, udzielone w trybie art. 221 ustawy, na finansowanie lub dofinansowanie zadań zleconych do realizacji organizacjom prowadzącym działalność pożytku publicznego</t>
  </si>
  <si>
    <t>Odsetki od samorządowych papierów wartościowych lub zaciągniętych przez jednostkę samorządu terytorialnego kredytów i pożyczek</t>
  </si>
  <si>
    <t>Ochotnicze straże pożarne</t>
  </si>
  <si>
    <t>Licea ogólnokształcące</t>
  </si>
  <si>
    <t>Stołówki szkolne i przedszkolne</t>
  </si>
  <si>
    <t>Świadczenia rodzinne, świadczenia z funduszu alimentacyjnego oraz składki na ubezpieczenia emerytalne i rentowe z ubezpieczenia społecznego</t>
  </si>
  <si>
    <t>Plan                            2012</t>
  </si>
  <si>
    <t>Wykonanie                                       2012                                                     ogółem</t>
  </si>
  <si>
    <t>Opłaty z tytułu usług telekomunikacyjnych świadczonych w ruchomej publicznej sieci telefonicznej</t>
  </si>
  <si>
    <t>Podatek od niruchomości</t>
  </si>
  <si>
    <t>4170</t>
  </si>
  <si>
    <t>4500</t>
  </si>
  <si>
    <t xml:space="preserve">Pozostałe podatki na rzecz budżetów jednostek samorządu terytorialnego </t>
  </si>
  <si>
    <t>70095</t>
  </si>
  <si>
    <t>Wpłaty na  Państwowy Fundusz Rehabilitacji Osób Niepełnosprawnych</t>
  </si>
  <si>
    <t>Wynagrodzenia agencyjno - prowizyjne</t>
  </si>
  <si>
    <t>Wypłaty z tytułu gwarancji i poręczeń</t>
  </si>
  <si>
    <t>Rezerwy na inwestycje i zakupy inwestycyjne</t>
  </si>
  <si>
    <t>Zakup usług dostępu do sieci Internet</t>
  </si>
  <si>
    <t>Szkolenia pracowników nie będących członkami korpusu służby cywilnej</t>
  </si>
  <si>
    <t>85201</t>
  </si>
  <si>
    <t>Placówki opiekuńczo - wychowawcze</t>
  </si>
  <si>
    <t>85202</t>
  </si>
  <si>
    <t>85204</t>
  </si>
  <si>
    <t>Skaldki na Fundusz Pracy</t>
  </si>
  <si>
    <t>Rodziny zastępcze</t>
  </si>
  <si>
    <t>Domy pomocy społecznej</t>
  </si>
  <si>
    <t>Zakup usług zdrowtnych</t>
  </si>
  <si>
    <t>90013</t>
  </si>
  <si>
    <t>Zakup usłu pozostałych</t>
  </si>
  <si>
    <t>Schroniska dla zwierząt</t>
  </si>
  <si>
    <t>92105</t>
  </si>
  <si>
    <t>Pozostałe zadania w zakresie kultury</t>
  </si>
  <si>
    <t>92109</t>
  </si>
  <si>
    <t>Domy i ośrodki kultury, świetlice i kluby</t>
  </si>
  <si>
    <t>Dotacja podmiotowa z budżetu dla samorządowej  instytucji kultury</t>
  </si>
  <si>
    <t>% realizacji</t>
  </si>
  <si>
    <t>z wykonania budżetu Gminy za I półrocze 2012 r.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</si>
</sst>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0"/>
    <numFmt numFmtId="165" formatCode="0.0000"/>
    <numFmt numFmtId="166" formatCode="_-&quot;Ł&quot;* #,##0_-;\-&quot;Ł&quot;* #,##0_-;_-&quot;Ł&quot;* &quot;-&quot;_-;_-@_-"/>
    <numFmt numFmtId="167" formatCode="_-&quot;Ł&quot;* #,##0.00_-;\-&quot;Ł&quot;* #,##0.00_-;_-&quot;Ł&quot;* &quot;-&quot;??_-;_-@_-"/>
    <numFmt numFmtId="168" formatCode="_-* #,##0.00_-;\-* #,##0.00_-;_-* &quot;-&quot;??_-;_-@_-"/>
    <numFmt numFmtId="169" formatCode="0%;\(0%\)"/>
    <numFmt numFmtId="170" formatCode="0.00_)"/>
    <numFmt numFmtId="171" formatCode="0.000_)"/>
    <numFmt numFmtId="172" formatCode="_-* #,##0.0\ _z_ł_-;\-* #,##0.0\ _z_ł_-;_-* &quot;-&quot;\ _z_ł_-;_-@_-"/>
    <numFmt numFmtId="173" formatCode="_-* #,##0.00\ _z_ł_-;\-* #,##0.00\ _z_ł_-;_-* &quot;-&quot;\ _z_ł_-;_-@_-"/>
    <numFmt numFmtId="174" formatCode="0.0"/>
    <numFmt numFmtId="175" formatCode="0.0%"/>
    <numFmt numFmtId="176" formatCode="_-* #,##0.0\ _z_ł_-;\-* #,##0.0\ _z_ł_-;_-* &quot;-&quot;??\ _z_ł_-;_-@_-"/>
    <numFmt numFmtId="177" formatCode="_-* #,##0.000\ _z_ł_-;\-* #,##0.000\ _z_ł_-;_-* &quot;-&quot;??\ _z_ł_-;_-@_-"/>
  </numFmts>
  <fonts count="49">
    <font>
      <sz val="10"/>
      <name val="Arial CE"/>
      <family val="0"/>
    </font>
    <font>
      <sz val="10"/>
      <name val="Arial"/>
      <family val="2"/>
    </font>
    <font>
      <sz val="11"/>
      <name val="Tms Rmn"/>
      <family val="1"/>
    </font>
    <font>
      <u val="single"/>
      <sz val="10"/>
      <color indexed="14"/>
      <name val="MS Sans Serif"/>
      <family val="2"/>
    </font>
    <font>
      <u val="single"/>
      <sz val="10"/>
      <color indexed="12"/>
      <name val="Arial"/>
      <family val="2"/>
    </font>
    <font>
      <u val="single"/>
      <sz val="10"/>
      <color indexed="12"/>
      <name val="MS Sans Serif"/>
      <family val="2"/>
    </font>
    <font>
      <b/>
      <i/>
      <sz val="16"/>
      <name val="Helv"/>
      <family val="0"/>
    </font>
    <font>
      <sz val="12"/>
      <name val="Times New Roman"/>
      <family val="0"/>
    </font>
    <font>
      <u val="single"/>
      <sz val="7.5"/>
      <color indexed="36"/>
      <name val="Arial"/>
      <family val="2"/>
    </font>
    <font>
      <b/>
      <i/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b/>
      <u val="single"/>
      <sz val="10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171" fontId="2" fillId="0" borderId="0">
      <alignment/>
      <protection/>
    </xf>
    <xf numFmtId="171" fontId="2" fillId="0" borderId="0">
      <alignment/>
      <protection/>
    </xf>
    <xf numFmtId="171" fontId="2" fillId="0" borderId="0">
      <alignment/>
      <protection/>
    </xf>
    <xf numFmtId="171" fontId="2" fillId="0" borderId="0">
      <alignment/>
      <protection/>
    </xf>
    <xf numFmtId="171" fontId="2" fillId="0" borderId="0">
      <alignment/>
      <protection/>
    </xf>
    <xf numFmtId="171" fontId="2" fillId="0" borderId="0">
      <alignment/>
      <protection/>
    </xf>
    <xf numFmtId="171" fontId="2" fillId="0" borderId="0">
      <alignment/>
      <protection/>
    </xf>
    <xf numFmtId="171" fontId="2" fillId="0" borderId="0">
      <alignment/>
      <protection/>
    </xf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170" fontId="6" fillId="0" borderId="0">
      <alignment/>
      <protection/>
    </xf>
    <xf numFmtId="0" fontId="1" fillId="0" borderId="0">
      <alignment/>
      <protection/>
    </xf>
    <xf numFmtId="0" fontId="43" fillId="27" borderId="1" applyNumberFormat="0" applyAlignment="0" applyProtection="0"/>
    <xf numFmtId="0" fontId="8" fillId="0" borderId="0" applyNumberFormat="0" applyFill="0" applyBorder="0" applyAlignment="0" applyProtection="0"/>
    <xf numFmtId="169" fontId="7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49" fontId="10" fillId="0" borderId="10" xfId="0" applyNumberFormat="1" applyFont="1" applyBorder="1" applyAlignment="1">
      <alignment vertical="top" wrapText="1"/>
    </xf>
    <xf numFmtId="49" fontId="11" fillId="0" borderId="10" xfId="0" applyNumberFormat="1" applyFont="1" applyBorder="1" applyAlignment="1">
      <alignment vertical="top" wrapText="1"/>
    </xf>
    <xf numFmtId="49" fontId="9" fillId="0" borderId="10" xfId="0" applyNumberFormat="1" applyFont="1" applyBorder="1" applyAlignment="1">
      <alignment vertical="top" wrapText="1"/>
    </xf>
    <xf numFmtId="0" fontId="10" fillId="0" borderId="10" xfId="0" applyFont="1" applyBorder="1" applyAlignment="1">
      <alignment wrapText="1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center"/>
    </xf>
    <xf numFmtId="43" fontId="10" fillId="0" borderId="10" xfId="0" applyNumberFormat="1" applyFont="1" applyBorder="1" applyAlignment="1">
      <alignment horizontal="right"/>
    </xf>
    <xf numFmtId="0" fontId="10" fillId="0" borderId="0" xfId="0" applyFont="1" applyBorder="1" applyAlignment="1">
      <alignment/>
    </xf>
    <xf numFmtId="43" fontId="10" fillId="0" borderId="0" xfId="0" applyNumberFormat="1" applyFont="1" applyBorder="1" applyAlignment="1">
      <alignment/>
    </xf>
    <xf numFmtId="43" fontId="10" fillId="0" borderId="0" xfId="0" applyNumberFormat="1" applyFont="1" applyAlignment="1">
      <alignment/>
    </xf>
    <xf numFmtId="0" fontId="9" fillId="0" borderId="10" xfId="0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2" fontId="10" fillId="0" borderId="1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0" fontId="9" fillId="0" borderId="0" xfId="0" applyFont="1" applyAlignment="1">
      <alignment/>
    </xf>
    <xf numFmtId="43" fontId="9" fillId="0" borderId="10" xfId="0" applyNumberFormat="1" applyFont="1" applyFill="1" applyBorder="1" applyAlignment="1">
      <alignment horizontal="right"/>
    </xf>
    <xf numFmtId="0" fontId="9" fillId="0" borderId="10" xfId="0" applyFont="1" applyBorder="1" applyAlignment="1">
      <alignment wrapText="1"/>
    </xf>
    <xf numFmtId="0" fontId="9" fillId="0" borderId="10" xfId="0" applyFont="1" applyFill="1" applyBorder="1" applyAlignment="1">
      <alignment horizontal="center" vertical="center"/>
    </xf>
    <xf numFmtId="4" fontId="10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Fill="1" applyAlignment="1">
      <alignment/>
    </xf>
    <xf numFmtId="0" fontId="11" fillId="0" borderId="10" xfId="0" applyFont="1" applyFill="1" applyBorder="1" applyAlignment="1">
      <alignment horizontal="center"/>
    </xf>
    <xf numFmtId="43" fontId="10" fillId="0" borderId="0" xfId="0" applyNumberFormat="1" applyFont="1" applyFill="1" applyAlignment="1">
      <alignment/>
    </xf>
    <xf numFmtId="49" fontId="12" fillId="0" borderId="0" xfId="0" applyNumberFormat="1" applyFont="1" applyBorder="1" applyAlignment="1">
      <alignment horizontal="center" vertical="center"/>
    </xf>
    <xf numFmtId="0" fontId="10" fillId="0" borderId="11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1" fillId="0" borderId="0" xfId="0" applyFont="1" applyFill="1" applyBorder="1" applyAlignment="1">
      <alignment/>
    </xf>
    <xf numFmtId="43" fontId="9" fillId="0" borderId="10" xfId="0" applyNumberFormat="1" applyFont="1" applyBorder="1" applyAlignment="1">
      <alignment horizontal="right"/>
    </xf>
    <xf numFmtId="43" fontId="11" fillId="0" borderId="0" xfId="0" applyNumberFormat="1" applyFont="1" applyAlignment="1">
      <alignment/>
    </xf>
    <xf numFmtId="4" fontId="9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 horizontal="center"/>
    </xf>
    <xf numFmtId="49" fontId="10" fillId="0" borderId="10" xfId="0" applyNumberFormat="1" applyFont="1" applyBorder="1" applyAlignment="1">
      <alignment horizontal="center" vertical="center"/>
    </xf>
    <xf numFmtId="43" fontId="10" fillId="0" borderId="10" xfId="0" applyNumberFormat="1" applyFont="1" applyFill="1" applyBorder="1" applyAlignment="1">
      <alignment horizontal="right"/>
    </xf>
    <xf numFmtId="49" fontId="12" fillId="0" borderId="10" xfId="0" applyNumberFormat="1" applyFont="1" applyBorder="1" applyAlignment="1">
      <alignment horizontal="center" vertical="center"/>
    </xf>
    <xf numFmtId="49" fontId="11" fillId="33" borderId="10" xfId="0" applyNumberFormat="1" applyFont="1" applyFill="1" applyBorder="1" applyAlignment="1">
      <alignment horizontal="center" vertical="center"/>
    </xf>
    <xf numFmtId="49" fontId="9" fillId="33" borderId="10" xfId="0" applyNumberFormat="1" applyFont="1" applyFill="1" applyBorder="1" applyAlignment="1">
      <alignment horizontal="center" vertical="center"/>
    </xf>
    <xf numFmtId="41" fontId="11" fillId="33" borderId="10" xfId="0" applyNumberFormat="1" applyFont="1" applyFill="1" applyBorder="1" applyAlignment="1">
      <alignment horizontal="center" vertical="center"/>
    </xf>
    <xf numFmtId="49" fontId="11" fillId="33" borderId="10" xfId="0" applyNumberFormat="1" applyFont="1" applyFill="1" applyBorder="1" applyAlignment="1">
      <alignment vertical="top" wrapText="1"/>
    </xf>
    <xf numFmtId="0" fontId="11" fillId="33" borderId="10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 wrapText="1"/>
    </xf>
    <xf numFmtId="49" fontId="11" fillId="33" borderId="10" xfId="0" applyNumberFormat="1" applyFont="1" applyFill="1" applyBorder="1" applyAlignment="1">
      <alignment horizontal="center" vertical="center" wrapText="1"/>
    </xf>
    <xf numFmtId="0" fontId="10" fillId="33" borderId="0" xfId="0" applyFont="1" applyFill="1" applyAlignment="1">
      <alignment/>
    </xf>
    <xf numFmtId="0" fontId="10" fillId="33" borderId="10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/>
    </xf>
    <xf numFmtId="0" fontId="11" fillId="33" borderId="10" xfId="0" applyFont="1" applyFill="1" applyBorder="1" applyAlignment="1">
      <alignment horizontal="center" vertical="center" shrinkToFit="1"/>
    </xf>
    <xf numFmtId="0" fontId="11" fillId="33" borderId="10" xfId="0" applyFont="1" applyFill="1" applyBorder="1" applyAlignment="1">
      <alignment horizontal="center"/>
    </xf>
    <xf numFmtId="0" fontId="11" fillId="33" borderId="10" xfId="0" applyFont="1" applyFill="1" applyBorder="1" applyAlignment="1">
      <alignment horizontal="center" wrapText="1"/>
    </xf>
    <xf numFmtId="49" fontId="9" fillId="33" borderId="12" xfId="0" applyNumberFormat="1" applyFont="1" applyFill="1" applyBorder="1" applyAlignment="1">
      <alignment horizontal="center" vertical="center" wrapText="1"/>
    </xf>
    <xf numFmtId="49" fontId="9" fillId="33" borderId="12" xfId="0" applyNumberFormat="1" applyFont="1" applyFill="1" applyBorder="1" applyAlignment="1">
      <alignment vertical="top" wrapText="1"/>
    </xf>
    <xf numFmtId="0" fontId="10" fillId="34" borderId="13" xfId="0" applyFont="1" applyFill="1" applyBorder="1" applyAlignment="1">
      <alignment/>
    </xf>
    <xf numFmtId="49" fontId="9" fillId="34" borderId="12" xfId="0" applyNumberFormat="1" applyFont="1" applyFill="1" applyBorder="1" applyAlignment="1">
      <alignment horizontal="center" vertical="center" wrapText="1"/>
    </xf>
    <xf numFmtId="49" fontId="9" fillId="34" borderId="12" xfId="0" applyNumberFormat="1" applyFont="1" applyFill="1" applyBorder="1" applyAlignment="1">
      <alignment vertical="top" wrapText="1"/>
    </xf>
    <xf numFmtId="0" fontId="10" fillId="34" borderId="10" xfId="0" applyFont="1" applyFill="1" applyBorder="1" applyAlignment="1">
      <alignment/>
    </xf>
    <xf numFmtId="49" fontId="10" fillId="34" borderId="10" xfId="0" applyNumberFormat="1" applyFont="1" applyFill="1" applyBorder="1" applyAlignment="1">
      <alignment horizontal="center" vertical="center" wrapText="1"/>
    </xf>
    <xf numFmtId="49" fontId="10" fillId="34" borderId="10" xfId="0" applyNumberFormat="1" applyFont="1" applyFill="1" applyBorder="1" applyAlignment="1">
      <alignment vertical="top" wrapText="1"/>
    </xf>
    <xf numFmtId="0" fontId="9" fillId="34" borderId="13" xfId="0" applyFont="1" applyFill="1" applyBorder="1" applyAlignment="1">
      <alignment/>
    </xf>
    <xf numFmtId="10" fontId="10" fillId="0" borderId="10" xfId="71" applyNumberFormat="1" applyFont="1" applyBorder="1" applyAlignment="1">
      <alignment/>
    </xf>
    <xf numFmtId="10" fontId="9" fillId="0" borderId="10" xfId="71" applyNumberFormat="1" applyFont="1" applyBorder="1" applyAlignment="1">
      <alignment/>
    </xf>
    <xf numFmtId="10" fontId="11" fillId="35" borderId="10" xfId="71" applyNumberFormat="1" applyFont="1" applyFill="1" applyBorder="1" applyAlignment="1">
      <alignment/>
    </xf>
    <xf numFmtId="10" fontId="11" fillId="0" borderId="10" xfId="71" applyNumberFormat="1" applyFont="1" applyBorder="1" applyAlignment="1">
      <alignment/>
    </xf>
    <xf numFmtId="10" fontId="12" fillId="0" borderId="10" xfId="71" applyNumberFormat="1" applyFont="1" applyBorder="1" applyAlignment="1">
      <alignment/>
    </xf>
    <xf numFmtId="0" fontId="12" fillId="0" borderId="0" xfId="0" applyFont="1" applyAlignment="1">
      <alignment/>
    </xf>
    <xf numFmtId="4" fontId="10" fillId="0" borderId="10" xfId="0" applyNumberFormat="1" applyFont="1" applyFill="1" applyBorder="1" applyAlignment="1">
      <alignment horizontal="right" wrapText="1"/>
    </xf>
    <xf numFmtId="10" fontId="11" fillId="36" borderId="10" xfId="71" applyNumberFormat="1" applyFont="1" applyFill="1" applyBorder="1" applyAlignment="1">
      <alignment/>
    </xf>
    <xf numFmtId="10" fontId="10" fillId="36" borderId="10" xfId="71" applyNumberFormat="1" applyFont="1" applyFill="1" applyBorder="1" applyAlignment="1">
      <alignment/>
    </xf>
    <xf numFmtId="10" fontId="9" fillId="36" borderId="10" xfId="71" applyNumberFormat="1" applyFont="1" applyFill="1" applyBorder="1" applyAlignment="1">
      <alignment/>
    </xf>
    <xf numFmtId="49" fontId="9" fillId="36" borderId="10" xfId="0" applyNumberFormat="1" applyFont="1" applyFill="1" applyBorder="1" applyAlignment="1">
      <alignment horizontal="center" vertical="center"/>
    </xf>
    <xf numFmtId="0" fontId="10" fillId="36" borderId="10" xfId="0" applyFont="1" applyFill="1" applyBorder="1" applyAlignment="1">
      <alignment horizontal="center" vertical="center"/>
    </xf>
    <xf numFmtId="49" fontId="12" fillId="36" borderId="10" xfId="0" applyNumberFormat="1" applyFont="1" applyFill="1" applyBorder="1" applyAlignment="1">
      <alignment horizontal="center" vertical="center"/>
    </xf>
    <xf numFmtId="49" fontId="10" fillId="36" borderId="10" xfId="0" applyNumberFormat="1" applyFont="1" applyFill="1" applyBorder="1" applyAlignment="1">
      <alignment vertical="top" wrapText="1"/>
    </xf>
    <xf numFmtId="0" fontId="10" fillId="36" borderId="0" xfId="0" applyFont="1" applyFill="1" applyAlignment="1">
      <alignment/>
    </xf>
    <xf numFmtId="0" fontId="9" fillId="36" borderId="10" xfId="0" applyFont="1" applyFill="1" applyBorder="1" applyAlignment="1">
      <alignment horizontal="center" vertical="center"/>
    </xf>
    <xf numFmtId="49" fontId="9" fillId="36" borderId="10" xfId="0" applyNumberFormat="1" applyFont="1" applyFill="1" applyBorder="1" applyAlignment="1">
      <alignment vertical="top" wrapText="1"/>
    </xf>
    <xf numFmtId="0" fontId="9" fillId="36" borderId="0" xfId="0" applyFont="1" applyFill="1" applyAlignment="1">
      <alignment/>
    </xf>
    <xf numFmtId="0" fontId="11" fillId="0" borderId="14" xfId="0" applyFont="1" applyBorder="1" applyAlignment="1">
      <alignment horizontal="center" vertical="center"/>
    </xf>
    <xf numFmtId="49" fontId="9" fillId="0" borderId="15" xfId="0" applyNumberFormat="1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1" fillId="35" borderId="10" xfId="0" applyFont="1" applyFill="1" applyBorder="1" applyAlignment="1">
      <alignment wrapText="1"/>
    </xf>
    <xf numFmtId="43" fontId="11" fillId="33" borderId="10" xfId="0" applyNumberFormat="1" applyFont="1" applyFill="1" applyBorder="1" applyAlignment="1">
      <alignment horizontal="right"/>
    </xf>
    <xf numFmtId="4" fontId="9" fillId="0" borderId="10" xfId="0" applyNumberFormat="1" applyFont="1" applyBorder="1" applyAlignment="1">
      <alignment horizontal="right"/>
    </xf>
    <xf numFmtId="4" fontId="10" fillId="0" borderId="10" xfId="0" applyNumberFormat="1" applyFont="1" applyBorder="1" applyAlignment="1">
      <alignment horizontal="right"/>
    </xf>
    <xf numFmtId="43" fontId="9" fillId="33" borderId="12" xfId="0" applyNumberFormat="1" applyFont="1" applyFill="1" applyBorder="1" applyAlignment="1">
      <alignment horizontal="right"/>
    </xf>
    <xf numFmtId="43" fontId="9" fillId="34" borderId="12" xfId="0" applyNumberFormat="1" applyFont="1" applyFill="1" applyBorder="1" applyAlignment="1">
      <alignment horizontal="right"/>
    </xf>
    <xf numFmtId="43" fontId="10" fillId="34" borderId="10" xfId="0" applyNumberFormat="1" applyFont="1" applyFill="1" applyBorder="1" applyAlignment="1">
      <alignment horizontal="right"/>
    </xf>
    <xf numFmtId="43" fontId="11" fillId="0" borderId="10" xfId="0" applyNumberFormat="1" applyFont="1" applyBorder="1" applyAlignment="1">
      <alignment horizontal="right"/>
    </xf>
    <xf numFmtId="43" fontId="11" fillId="0" borderId="10" xfId="0" applyNumberFormat="1" applyFont="1" applyFill="1" applyBorder="1" applyAlignment="1">
      <alignment horizontal="right"/>
    </xf>
    <xf numFmtId="43" fontId="9" fillId="36" borderId="10" xfId="0" applyNumberFormat="1" applyFont="1" applyFill="1" applyBorder="1" applyAlignment="1">
      <alignment horizontal="right"/>
    </xf>
    <xf numFmtId="43" fontId="10" fillId="36" borderId="10" xfId="0" applyNumberFormat="1" applyFont="1" applyFill="1" applyBorder="1" applyAlignment="1">
      <alignment horizontal="right"/>
    </xf>
    <xf numFmtId="43" fontId="10" fillId="0" borderId="0" xfId="0" applyNumberFormat="1" applyFont="1" applyBorder="1" applyAlignment="1">
      <alignment horizontal="right"/>
    </xf>
    <xf numFmtId="43" fontId="10" fillId="0" borderId="0" xfId="0" applyNumberFormat="1" applyFont="1" applyFill="1" applyBorder="1" applyAlignment="1">
      <alignment horizontal="right"/>
    </xf>
    <xf numFmtId="0" fontId="11" fillId="33" borderId="14" xfId="0" applyFont="1" applyFill="1" applyBorder="1" applyAlignment="1">
      <alignment horizontal="center" vertical="top"/>
    </xf>
    <xf numFmtId="0" fontId="10" fillId="33" borderId="15" xfId="0" applyFont="1" applyFill="1" applyBorder="1" applyAlignment="1">
      <alignment horizontal="center" vertical="center"/>
    </xf>
    <xf numFmtId="0" fontId="10" fillId="33" borderId="16" xfId="0" applyFont="1" applyFill="1" applyBorder="1" applyAlignment="1">
      <alignment horizontal="center" vertical="top"/>
    </xf>
    <xf numFmtId="0" fontId="11" fillId="33" borderId="17" xfId="0" applyFont="1" applyFill="1" applyBorder="1" applyAlignment="1">
      <alignment horizontal="center" vertical="top" wrapText="1"/>
    </xf>
    <xf numFmtId="0" fontId="11" fillId="33" borderId="13" xfId="0" applyFont="1" applyFill="1" applyBorder="1" applyAlignment="1">
      <alignment horizontal="center" vertical="center" wrapText="1"/>
    </xf>
    <xf numFmtId="0" fontId="11" fillId="33" borderId="18" xfId="0" applyFont="1" applyFill="1" applyBorder="1" applyAlignment="1">
      <alignment horizontal="center" vertical="top" wrapText="1"/>
    </xf>
    <xf numFmtId="0" fontId="11" fillId="0" borderId="0" xfId="0" applyFont="1" applyAlignment="1">
      <alignment horizontal="center"/>
    </xf>
    <xf numFmtId="0" fontId="0" fillId="0" borderId="0" xfId="0" applyAlignment="1">
      <alignment/>
    </xf>
    <xf numFmtId="0" fontId="11" fillId="33" borderId="14" xfId="0" applyFont="1" applyFill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43" fontId="10" fillId="0" borderId="0" xfId="0" applyNumberFormat="1" applyFont="1" applyFill="1" applyAlignment="1">
      <alignment wrapText="1"/>
    </xf>
    <xf numFmtId="0" fontId="0" fillId="0" borderId="0" xfId="0" applyAlignment="1">
      <alignment wrapText="1"/>
    </xf>
    <xf numFmtId="0" fontId="10" fillId="0" borderId="0" xfId="0" applyFont="1" applyFill="1" applyAlignment="1">
      <alignment wrapText="1"/>
    </xf>
  </cellXfs>
  <cellStyles count="66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Comma  - Style1" xfId="39"/>
    <cellStyle name="Comma  - Style2" xfId="40"/>
    <cellStyle name="Comma  - Style3" xfId="41"/>
    <cellStyle name="Comma  - Style4" xfId="42"/>
    <cellStyle name="Comma  - Style5" xfId="43"/>
    <cellStyle name="Comma  - Style6" xfId="44"/>
    <cellStyle name="Comma  - Style7" xfId="45"/>
    <cellStyle name="Comma  - Style8" xfId="46"/>
    <cellStyle name="Comma [0]_A" xfId="47"/>
    <cellStyle name="Comma_A" xfId="48"/>
    <cellStyle name="Currency [0]_A" xfId="49"/>
    <cellStyle name="Currency_A" xfId="50"/>
    <cellStyle name="Dane wejściowe" xfId="51"/>
    <cellStyle name="Dane wyjściowe" xfId="52"/>
    <cellStyle name="Dobre" xfId="53"/>
    <cellStyle name="Comma" xfId="54"/>
    <cellStyle name="Comma [0]" xfId="55"/>
    <cellStyle name="Followed Hyperlink_0331longsht" xfId="56"/>
    <cellStyle name="Hiperlacze" xfId="57"/>
    <cellStyle name="Hyperlink_0331ytd_cal" xfId="58"/>
    <cellStyle name="Komórka połączona" xfId="59"/>
    <cellStyle name="Komórka zaznaczona" xfId="60"/>
    <cellStyle name="Nagłówek 1" xfId="61"/>
    <cellStyle name="Nagłówek 2" xfId="62"/>
    <cellStyle name="Nagłówek 3" xfId="63"/>
    <cellStyle name="Nagłówek 4" xfId="64"/>
    <cellStyle name="Neutralne" xfId="65"/>
    <cellStyle name="Normal - Style1" xfId="66"/>
    <cellStyle name="Normal_02_28" xfId="67"/>
    <cellStyle name="Obliczenia" xfId="68"/>
    <cellStyle name="Odwiedzone hiperlacze" xfId="69"/>
    <cellStyle name="Percent_results" xfId="70"/>
    <cellStyle name="Percent" xfId="71"/>
    <cellStyle name="Suma" xfId="72"/>
    <cellStyle name="Tekst objaśnienia" xfId="73"/>
    <cellStyle name="Tekst ostrzeżenia" xfId="74"/>
    <cellStyle name="Tytuł" xfId="75"/>
    <cellStyle name="Uwaga" xfId="76"/>
    <cellStyle name="Currency" xfId="77"/>
    <cellStyle name="Currency [0]" xfId="78"/>
    <cellStyle name="Złe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8"/>
  <sheetViews>
    <sheetView tabSelected="1" zoomScalePageLayoutView="0" workbookViewId="0" topLeftCell="C1">
      <selection activeCell="E3" sqref="E3:G3"/>
    </sheetView>
  </sheetViews>
  <sheetFormatPr defaultColWidth="9.00390625" defaultRowHeight="12.75"/>
  <cols>
    <col min="1" max="1" width="4.875" style="23" customWidth="1"/>
    <col min="2" max="2" width="6.125" style="26" customWidth="1"/>
    <col min="3" max="3" width="5.625" style="21" customWidth="1"/>
    <col min="4" max="4" width="32.875" style="9" customWidth="1"/>
    <col min="5" max="5" width="15.00390625" style="11" customWidth="1"/>
    <col min="6" max="6" width="15.125" style="36" customWidth="1"/>
    <col min="7" max="7" width="9.375" style="5" customWidth="1"/>
    <col min="8" max="8" width="14.625" style="5" bestFit="1" customWidth="1"/>
    <col min="9" max="9" width="15.375" style="5" bestFit="1" customWidth="1"/>
    <col min="10" max="16384" width="9.125" style="5" customWidth="1"/>
  </cols>
  <sheetData>
    <row r="1" spans="5:7" ht="13.5">
      <c r="E1" s="118" t="s">
        <v>128</v>
      </c>
      <c r="F1" s="119"/>
      <c r="G1" s="114"/>
    </row>
    <row r="2" spans="5:7" ht="13.5" customHeight="1">
      <c r="E2" s="118" t="s">
        <v>165</v>
      </c>
      <c r="F2" s="119"/>
      <c r="G2" s="114"/>
    </row>
    <row r="3" spans="1:7" ht="12.75" customHeight="1">
      <c r="A3" s="16"/>
      <c r="B3" s="24"/>
      <c r="C3" s="16"/>
      <c r="E3" s="120" t="s">
        <v>218</v>
      </c>
      <c r="F3" s="119"/>
      <c r="G3" s="114"/>
    </row>
    <row r="4" spans="1:9" ht="13.5">
      <c r="A4" s="16"/>
      <c r="B4" s="24"/>
      <c r="C4" s="5"/>
      <c r="D4" s="5"/>
      <c r="I4" s="43"/>
    </row>
    <row r="5" spans="1:6" ht="15.75">
      <c r="A5" s="16"/>
      <c r="B5" s="24"/>
      <c r="C5" s="40"/>
      <c r="D5" s="41"/>
      <c r="E5" s="42"/>
      <c r="F5" s="43"/>
    </row>
    <row r="6" spans="1:6" ht="15.75">
      <c r="A6" s="16"/>
      <c r="B6" s="24"/>
      <c r="C6" s="40"/>
      <c r="D6" s="41"/>
      <c r="E6" s="42"/>
      <c r="F6" s="43"/>
    </row>
    <row r="7" spans="1:6" ht="13.5">
      <c r="A7" s="16"/>
      <c r="B7" s="24"/>
      <c r="C7" s="16"/>
      <c r="D7" s="113" t="s">
        <v>140</v>
      </c>
      <c r="E7" s="114"/>
      <c r="F7" s="34"/>
    </row>
    <row r="8" spans="1:6" ht="13.5">
      <c r="A8" s="38"/>
      <c r="B8" s="39"/>
      <c r="C8" s="5"/>
      <c r="D8" s="5"/>
      <c r="E8" s="5"/>
      <c r="F8" s="5"/>
    </row>
    <row r="9" spans="1:7" ht="38.25" customHeight="1">
      <c r="A9" s="110" t="s">
        <v>27</v>
      </c>
      <c r="B9" s="111"/>
      <c r="C9" s="112"/>
      <c r="D9" s="115"/>
      <c r="E9" s="116"/>
      <c r="F9" s="116"/>
      <c r="G9" s="117"/>
    </row>
    <row r="10" spans="1:7" ht="37.5" customHeight="1">
      <c r="A10" s="61" t="s">
        <v>126</v>
      </c>
      <c r="B10" s="61" t="s">
        <v>127</v>
      </c>
      <c r="C10" s="61" t="s">
        <v>161</v>
      </c>
      <c r="D10" s="62" t="s">
        <v>26</v>
      </c>
      <c r="E10" s="63" t="s">
        <v>187</v>
      </c>
      <c r="F10" s="63" t="s">
        <v>188</v>
      </c>
      <c r="G10" s="94" t="s">
        <v>217</v>
      </c>
    </row>
    <row r="11" spans="1:7" s="6" customFormat="1" ht="13.5">
      <c r="A11" s="14">
        <v>1</v>
      </c>
      <c r="B11" s="12">
        <v>2</v>
      </c>
      <c r="C11" s="14">
        <v>3</v>
      </c>
      <c r="D11" s="7">
        <v>4</v>
      </c>
      <c r="E11" s="7">
        <v>5</v>
      </c>
      <c r="F11" s="35">
        <v>6</v>
      </c>
      <c r="G11" s="7">
        <v>7</v>
      </c>
    </row>
    <row r="12" spans="1:7" ht="13.5">
      <c r="A12" s="51" t="s">
        <v>0</v>
      </c>
      <c r="B12" s="52"/>
      <c r="C12" s="53"/>
      <c r="D12" s="54" t="s">
        <v>28</v>
      </c>
      <c r="E12" s="95">
        <f>E13+E17+E15</f>
        <v>1416335</v>
      </c>
      <c r="F12" s="95">
        <f>F13+F17+F15</f>
        <v>309332.57</v>
      </c>
      <c r="G12" s="75">
        <f>F12/E12</f>
        <v>0.2184035344745417</v>
      </c>
    </row>
    <row r="13" spans="1:7" s="27" customFormat="1" ht="26.25" customHeight="1">
      <c r="A13" s="25"/>
      <c r="B13" s="25" t="s">
        <v>1</v>
      </c>
      <c r="C13" s="12"/>
      <c r="D13" s="3" t="s">
        <v>136</v>
      </c>
      <c r="E13" s="44">
        <f>E14</f>
        <v>1191235</v>
      </c>
      <c r="F13" s="28">
        <f>F14</f>
        <v>86405.88</v>
      </c>
      <c r="G13" s="74">
        <f>G14</f>
        <v>0.07253470557866416</v>
      </c>
    </row>
    <row r="14" spans="1:7" ht="25.5">
      <c r="A14" s="48"/>
      <c r="B14" s="50"/>
      <c r="C14" s="17">
        <v>6050</v>
      </c>
      <c r="D14" s="1" t="s">
        <v>166</v>
      </c>
      <c r="E14" s="8">
        <v>1191235</v>
      </c>
      <c r="F14" s="49">
        <v>86405.88</v>
      </c>
      <c r="G14" s="73">
        <f>F14/E14</f>
        <v>0.07253470557866416</v>
      </c>
    </row>
    <row r="15" spans="1:7" s="27" customFormat="1" ht="18" customHeight="1">
      <c r="A15" s="12"/>
      <c r="B15" s="25" t="s">
        <v>2</v>
      </c>
      <c r="C15" s="12"/>
      <c r="D15" s="3" t="s">
        <v>147</v>
      </c>
      <c r="E15" s="28">
        <f>E16</f>
        <v>4569</v>
      </c>
      <c r="F15" s="28">
        <f>F16</f>
        <v>2397.56</v>
      </c>
      <c r="G15" s="74">
        <f>G16</f>
        <v>0.5247450207922959</v>
      </c>
    </row>
    <row r="16" spans="1:7" s="27" customFormat="1" ht="39" customHeight="1">
      <c r="A16" s="17"/>
      <c r="B16" s="48"/>
      <c r="C16" s="17">
        <v>2850</v>
      </c>
      <c r="D16" s="1" t="s">
        <v>30</v>
      </c>
      <c r="E16" s="49">
        <v>4569</v>
      </c>
      <c r="F16" s="49">
        <v>2397.56</v>
      </c>
      <c r="G16" s="73">
        <f>F16/E16</f>
        <v>0.5247450207922959</v>
      </c>
    </row>
    <row r="17" spans="1:7" s="27" customFormat="1" ht="14.25" customHeight="1">
      <c r="A17" s="12"/>
      <c r="B17" s="13" t="s">
        <v>34</v>
      </c>
      <c r="C17" s="13"/>
      <c r="D17" s="3" t="s">
        <v>35</v>
      </c>
      <c r="E17" s="44">
        <f>E18+E19+E21+E22+E20</f>
        <v>220531</v>
      </c>
      <c r="F17" s="28">
        <f>SUM(F18:F22)</f>
        <v>220529.12999999998</v>
      </c>
      <c r="G17" s="74">
        <f>F17/E17</f>
        <v>0.9999915204665103</v>
      </c>
    </row>
    <row r="18" spans="1:7" ht="15.75" customHeight="1">
      <c r="A18" s="17"/>
      <c r="B18" s="50"/>
      <c r="C18" s="18">
        <v>4110</v>
      </c>
      <c r="D18" s="1" t="s">
        <v>31</v>
      </c>
      <c r="E18" s="8">
        <v>441</v>
      </c>
      <c r="F18" s="49">
        <v>440.07</v>
      </c>
      <c r="G18" s="73">
        <f>$F18/$E18</f>
        <v>0.997891156462585</v>
      </c>
    </row>
    <row r="19" spans="1:7" ht="15" customHeight="1">
      <c r="A19" s="17"/>
      <c r="B19" s="50"/>
      <c r="C19" s="18">
        <v>4170</v>
      </c>
      <c r="D19" s="1" t="s">
        <v>33</v>
      </c>
      <c r="E19" s="8">
        <v>2560</v>
      </c>
      <c r="F19" s="49">
        <v>2560</v>
      </c>
      <c r="G19" s="73">
        <f>$F19/$E19</f>
        <v>1</v>
      </c>
    </row>
    <row r="20" spans="1:7" ht="13.5" customHeight="1">
      <c r="A20" s="17"/>
      <c r="B20" s="50"/>
      <c r="C20" s="18">
        <v>4210</v>
      </c>
      <c r="D20" s="1" t="s">
        <v>36</v>
      </c>
      <c r="E20" s="8">
        <v>1315</v>
      </c>
      <c r="F20" s="49">
        <v>1314.98</v>
      </c>
      <c r="G20" s="73">
        <f>$F20/$E20</f>
        <v>0.9999847908745247</v>
      </c>
    </row>
    <row r="21" spans="1:7" ht="28.5" customHeight="1">
      <c r="A21" s="17"/>
      <c r="B21" s="50"/>
      <c r="C21" s="18">
        <v>4390</v>
      </c>
      <c r="D21" s="1" t="s">
        <v>164</v>
      </c>
      <c r="E21" s="8">
        <v>431</v>
      </c>
      <c r="F21" s="49">
        <v>430.5</v>
      </c>
      <c r="G21" s="73">
        <f>$F21/$E21</f>
        <v>0.9988399071925754</v>
      </c>
    </row>
    <row r="22" spans="1:7" ht="12.75">
      <c r="A22" s="17"/>
      <c r="B22" s="50"/>
      <c r="C22" s="18">
        <v>4430</v>
      </c>
      <c r="D22" s="1" t="s">
        <v>37</v>
      </c>
      <c r="E22" s="8">
        <v>215784</v>
      </c>
      <c r="F22" s="49">
        <v>215783.58</v>
      </c>
      <c r="G22" s="73">
        <f>$F22/$E22</f>
        <v>0.9999980536091646</v>
      </c>
    </row>
    <row r="23" spans="1:7" s="6" customFormat="1" ht="25.5" customHeight="1">
      <c r="A23" s="55">
        <v>400</v>
      </c>
      <c r="B23" s="51"/>
      <c r="C23" s="56"/>
      <c r="D23" s="54" t="s">
        <v>38</v>
      </c>
      <c r="E23" s="95">
        <f>E24</f>
        <v>621970</v>
      </c>
      <c r="F23" s="95">
        <f>F24</f>
        <v>271025.31</v>
      </c>
      <c r="G23" s="75">
        <f>F23/E23</f>
        <v>0.4357530266733122</v>
      </c>
    </row>
    <row r="24" spans="1:7" s="27" customFormat="1" ht="13.5">
      <c r="A24" s="12"/>
      <c r="B24" s="25" t="s">
        <v>3</v>
      </c>
      <c r="C24" s="12"/>
      <c r="D24" s="3" t="s">
        <v>39</v>
      </c>
      <c r="E24" s="44">
        <f>E25+E26+E27+E28+E29+E30+E31+E32+E33+E34+E35</f>
        <v>621970</v>
      </c>
      <c r="F24" s="28">
        <f>F25+F26+F27+F28+F29+F30+F31+F32+F33+F34+F35</f>
        <v>271025.31</v>
      </c>
      <c r="G24" s="80">
        <f aca="true" t="shared" si="0" ref="G24:G35">F24/E24</f>
        <v>0.4357530266733122</v>
      </c>
    </row>
    <row r="25" spans="1:7" ht="14.25" customHeight="1">
      <c r="A25" s="17"/>
      <c r="B25" s="48"/>
      <c r="C25" s="17">
        <v>4170</v>
      </c>
      <c r="D25" s="1" t="s">
        <v>33</v>
      </c>
      <c r="E25" s="8">
        <v>10000</v>
      </c>
      <c r="F25" s="49">
        <v>1000</v>
      </c>
      <c r="G25" s="81">
        <f t="shared" si="0"/>
        <v>0.1</v>
      </c>
    </row>
    <row r="26" spans="1:7" ht="16.5" customHeight="1">
      <c r="A26" s="17"/>
      <c r="B26" s="50"/>
      <c r="C26" s="17">
        <v>4210</v>
      </c>
      <c r="D26" s="1" t="s">
        <v>36</v>
      </c>
      <c r="E26" s="8">
        <v>29000</v>
      </c>
      <c r="F26" s="49">
        <v>14372.12</v>
      </c>
      <c r="G26" s="81">
        <f t="shared" si="0"/>
        <v>0.49559034482758624</v>
      </c>
    </row>
    <row r="27" spans="1:7" ht="12.75">
      <c r="A27" s="17"/>
      <c r="B27" s="50"/>
      <c r="C27" s="17">
        <v>4260</v>
      </c>
      <c r="D27" s="1" t="s">
        <v>40</v>
      </c>
      <c r="E27" s="8">
        <v>329970</v>
      </c>
      <c r="F27" s="49">
        <v>135129.05</v>
      </c>
      <c r="G27" s="81">
        <f t="shared" si="0"/>
        <v>0.40951919871503467</v>
      </c>
    </row>
    <row r="28" spans="1:7" ht="12.75">
      <c r="A28" s="17"/>
      <c r="B28" s="50"/>
      <c r="C28" s="17">
        <v>4270</v>
      </c>
      <c r="D28" s="1" t="s">
        <v>48</v>
      </c>
      <c r="E28" s="8">
        <v>20000</v>
      </c>
      <c r="F28" s="49">
        <v>15680</v>
      </c>
      <c r="G28" s="81">
        <f t="shared" si="0"/>
        <v>0.784</v>
      </c>
    </row>
    <row r="29" spans="1:7" ht="12.75">
      <c r="A29" s="17"/>
      <c r="B29" s="50"/>
      <c r="C29" s="17">
        <v>4300</v>
      </c>
      <c r="D29" s="1" t="s">
        <v>29</v>
      </c>
      <c r="E29" s="8">
        <v>100000</v>
      </c>
      <c r="F29" s="49">
        <v>50904.13</v>
      </c>
      <c r="G29" s="81">
        <f t="shared" si="0"/>
        <v>0.5090412999999999</v>
      </c>
    </row>
    <row r="30" spans="1:7" ht="39.75" customHeight="1">
      <c r="A30" s="17"/>
      <c r="B30" s="50"/>
      <c r="C30" s="17">
        <v>4360</v>
      </c>
      <c r="D30" s="1" t="s">
        <v>189</v>
      </c>
      <c r="E30" s="8">
        <v>3500</v>
      </c>
      <c r="F30" s="49">
        <v>1005.96</v>
      </c>
      <c r="G30" s="81">
        <f t="shared" si="0"/>
        <v>0.28741714285714287</v>
      </c>
    </row>
    <row r="31" spans="1:7" ht="25.5" customHeight="1">
      <c r="A31" s="17"/>
      <c r="B31" s="50"/>
      <c r="C31" s="17">
        <v>4390</v>
      </c>
      <c r="D31" s="1" t="s">
        <v>164</v>
      </c>
      <c r="E31" s="8">
        <v>13000</v>
      </c>
      <c r="F31" s="49">
        <v>2730.28</v>
      </c>
      <c r="G31" s="81">
        <f t="shared" si="0"/>
        <v>0.21002153846153848</v>
      </c>
    </row>
    <row r="32" spans="1:7" ht="12.75">
      <c r="A32" s="17"/>
      <c r="B32" s="50"/>
      <c r="C32" s="19">
        <v>4410</v>
      </c>
      <c r="D32" s="1" t="s">
        <v>41</v>
      </c>
      <c r="E32" s="8">
        <v>8500</v>
      </c>
      <c r="F32" s="49">
        <v>2778.97</v>
      </c>
      <c r="G32" s="81">
        <f t="shared" si="0"/>
        <v>0.3269376470588235</v>
      </c>
    </row>
    <row r="33" spans="1:7" ht="12.75">
      <c r="A33" s="17"/>
      <c r="B33" s="50"/>
      <c r="C33" s="19">
        <v>4430</v>
      </c>
      <c r="D33" s="1" t="s">
        <v>54</v>
      </c>
      <c r="E33" s="8">
        <v>24000</v>
      </c>
      <c r="F33" s="49">
        <v>1444.9</v>
      </c>
      <c r="G33" s="81">
        <f t="shared" si="0"/>
        <v>0.06020416666666667</v>
      </c>
    </row>
    <row r="34" spans="1:7" ht="12.75">
      <c r="A34" s="17"/>
      <c r="B34" s="50"/>
      <c r="C34" s="19">
        <v>4480</v>
      </c>
      <c r="D34" s="1" t="s">
        <v>190</v>
      </c>
      <c r="E34" s="8">
        <v>71000</v>
      </c>
      <c r="F34" s="49">
        <v>35167</v>
      </c>
      <c r="G34" s="81">
        <f t="shared" si="0"/>
        <v>0.4953098591549296</v>
      </c>
    </row>
    <row r="35" spans="1:7" ht="24" customHeight="1">
      <c r="A35" s="17"/>
      <c r="B35" s="50"/>
      <c r="C35" s="19">
        <v>6060</v>
      </c>
      <c r="D35" s="1" t="s">
        <v>130</v>
      </c>
      <c r="E35" s="8">
        <v>13000</v>
      </c>
      <c r="F35" s="49">
        <v>10812.9</v>
      </c>
      <c r="G35" s="81">
        <f t="shared" si="0"/>
        <v>0.8317615384615384</v>
      </c>
    </row>
    <row r="36" spans="1:7" ht="13.5">
      <c r="A36" s="55">
        <v>600</v>
      </c>
      <c r="B36" s="52"/>
      <c r="C36" s="55"/>
      <c r="D36" s="54" t="s">
        <v>42</v>
      </c>
      <c r="E36" s="95">
        <f>E37+E40+E44</f>
        <v>1706547</v>
      </c>
      <c r="F36" s="95">
        <f>F37+F40+F44</f>
        <v>327537.31000000006</v>
      </c>
      <c r="G36" s="75">
        <f aca="true" t="shared" si="1" ref="G36:G50">F36/E36</f>
        <v>0.1919298501594155</v>
      </c>
    </row>
    <row r="37" spans="1:7" s="27" customFormat="1" ht="14.25" customHeight="1">
      <c r="A37" s="12"/>
      <c r="B37" s="25" t="s">
        <v>4</v>
      </c>
      <c r="C37" s="12"/>
      <c r="D37" s="3" t="s">
        <v>43</v>
      </c>
      <c r="E37" s="44">
        <f>E39+E38</f>
        <v>132000</v>
      </c>
      <c r="F37" s="28">
        <f>F39+F38</f>
        <v>50199</v>
      </c>
      <c r="G37" s="81">
        <f t="shared" si="1"/>
        <v>0.38029545454545455</v>
      </c>
    </row>
    <row r="38" spans="1:7" ht="52.5" customHeight="1">
      <c r="A38" s="17"/>
      <c r="B38" s="48"/>
      <c r="C38" s="17">
        <v>2310</v>
      </c>
      <c r="D38" s="1" t="s">
        <v>167</v>
      </c>
      <c r="E38" s="8">
        <v>10207</v>
      </c>
      <c r="F38" s="49">
        <v>5100</v>
      </c>
      <c r="G38" s="81">
        <f t="shared" si="1"/>
        <v>0.499657098069952</v>
      </c>
    </row>
    <row r="39" spans="1:7" ht="13.5">
      <c r="A39" s="14"/>
      <c r="B39" s="25"/>
      <c r="C39" s="17">
        <v>4300</v>
      </c>
      <c r="D39" s="1" t="s">
        <v>29</v>
      </c>
      <c r="E39" s="8">
        <v>121793</v>
      </c>
      <c r="F39" s="49">
        <v>45099</v>
      </c>
      <c r="G39" s="81">
        <f t="shared" si="1"/>
        <v>0.3702922171224947</v>
      </c>
    </row>
    <row r="40" spans="1:7" s="27" customFormat="1" ht="12.75" customHeight="1">
      <c r="A40" s="12"/>
      <c r="B40" s="25" t="s">
        <v>44</v>
      </c>
      <c r="C40" s="12"/>
      <c r="D40" s="3" t="s">
        <v>45</v>
      </c>
      <c r="E40" s="44">
        <f>E41+E42+E43</f>
        <v>165226</v>
      </c>
      <c r="F40" s="28">
        <f>F41+F42+F43</f>
        <v>50794.29</v>
      </c>
      <c r="G40" s="74">
        <f t="shared" si="1"/>
        <v>0.3074231053224069</v>
      </c>
    </row>
    <row r="41" spans="1:7" s="27" customFormat="1" ht="15.75" customHeight="1">
      <c r="A41" s="17"/>
      <c r="B41" s="48"/>
      <c r="C41" s="17">
        <v>4210</v>
      </c>
      <c r="D41" s="1" t="s">
        <v>36</v>
      </c>
      <c r="E41" s="8">
        <v>14584</v>
      </c>
      <c r="F41" s="49">
        <v>0</v>
      </c>
      <c r="G41" s="73">
        <f t="shared" si="1"/>
        <v>0</v>
      </c>
    </row>
    <row r="42" spans="1:7" s="27" customFormat="1" ht="17.25" customHeight="1">
      <c r="A42" s="17"/>
      <c r="B42" s="48"/>
      <c r="C42" s="17">
        <v>4300</v>
      </c>
      <c r="D42" s="1" t="s">
        <v>29</v>
      </c>
      <c r="E42" s="8">
        <v>90000</v>
      </c>
      <c r="F42" s="49">
        <v>50794.29</v>
      </c>
      <c r="G42" s="73">
        <f t="shared" si="1"/>
        <v>0.564381</v>
      </c>
    </row>
    <row r="43" spans="1:7" ht="25.5">
      <c r="A43" s="14"/>
      <c r="B43" s="25"/>
      <c r="C43" s="17">
        <v>6050</v>
      </c>
      <c r="D43" s="1" t="s">
        <v>46</v>
      </c>
      <c r="E43" s="8">
        <v>60642</v>
      </c>
      <c r="F43" s="49">
        <v>0</v>
      </c>
      <c r="G43" s="73">
        <f t="shared" si="1"/>
        <v>0</v>
      </c>
    </row>
    <row r="44" spans="1:7" s="27" customFormat="1" ht="13.5">
      <c r="A44" s="12"/>
      <c r="B44" s="25" t="s">
        <v>5</v>
      </c>
      <c r="C44" s="12"/>
      <c r="D44" s="3" t="s">
        <v>47</v>
      </c>
      <c r="E44" s="44">
        <f>E45+E46+E47+E48+E49</f>
        <v>1409321</v>
      </c>
      <c r="F44" s="28">
        <f>F45+F46+F47+F48+F49</f>
        <v>226544.02000000002</v>
      </c>
      <c r="G44" s="74">
        <f t="shared" si="1"/>
        <v>0.16074692706629648</v>
      </c>
    </row>
    <row r="45" spans="1:7" ht="15" customHeight="1">
      <c r="A45" s="17"/>
      <c r="B45" s="48"/>
      <c r="C45" s="17">
        <v>4170</v>
      </c>
      <c r="D45" s="1" t="s">
        <v>33</v>
      </c>
      <c r="E45" s="8">
        <v>10000</v>
      </c>
      <c r="F45" s="49">
        <v>0</v>
      </c>
      <c r="G45" s="73">
        <f t="shared" si="1"/>
        <v>0</v>
      </c>
    </row>
    <row r="46" spans="1:7" ht="15.75" customHeight="1">
      <c r="A46" s="17"/>
      <c r="B46" s="48"/>
      <c r="C46" s="17">
        <v>4210</v>
      </c>
      <c r="D46" s="1" t="s">
        <v>36</v>
      </c>
      <c r="E46" s="8">
        <v>90696</v>
      </c>
      <c r="F46" s="49">
        <v>35565.04</v>
      </c>
      <c r="G46" s="73">
        <f t="shared" si="1"/>
        <v>0.3921346035106289</v>
      </c>
    </row>
    <row r="47" spans="1:7" ht="12.75">
      <c r="A47" s="17"/>
      <c r="B47" s="48"/>
      <c r="C47" s="17">
        <v>4300</v>
      </c>
      <c r="D47" s="1" t="s">
        <v>29</v>
      </c>
      <c r="E47" s="8">
        <v>254575</v>
      </c>
      <c r="F47" s="49">
        <v>155611</v>
      </c>
      <c r="G47" s="73">
        <f t="shared" si="1"/>
        <v>0.6112579789845821</v>
      </c>
    </row>
    <row r="48" spans="1:7" ht="12.75">
      <c r="A48" s="17"/>
      <c r="B48" s="48"/>
      <c r="C48" s="17">
        <v>4430</v>
      </c>
      <c r="D48" s="1" t="s">
        <v>54</v>
      </c>
      <c r="E48" s="8">
        <v>20000</v>
      </c>
      <c r="F48" s="49">
        <v>17620</v>
      </c>
      <c r="G48" s="73">
        <f t="shared" si="1"/>
        <v>0.881</v>
      </c>
    </row>
    <row r="49" spans="1:7" ht="25.5">
      <c r="A49" s="17"/>
      <c r="B49" s="48"/>
      <c r="C49" s="17">
        <v>6050</v>
      </c>
      <c r="D49" s="1" t="s">
        <v>49</v>
      </c>
      <c r="E49" s="8">
        <v>1034050</v>
      </c>
      <c r="F49" s="49">
        <v>17747.98</v>
      </c>
      <c r="G49" s="73">
        <f t="shared" si="1"/>
        <v>0.017163560756249696</v>
      </c>
    </row>
    <row r="50" spans="1:7" ht="13.5">
      <c r="A50" s="55">
        <v>700</v>
      </c>
      <c r="B50" s="52"/>
      <c r="C50" s="55"/>
      <c r="D50" s="54" t="s">
        <v>51</v>
      </c>
      <c r="E50" s="95">
        <f>E51+E59</f>
        <v>122000</v>
      </c>
      <c r="F50" s="95">
        <f>F51+F59</f>
        <v>28394.61</v>
      </c>
      <c r="G50" s="75">
        <f t="shared" si="1"/>
        <v>0.23274270491803278</v>
      </c>
    </row>
    <row r="51" spans="1:7" s="27" customFormat="1" ht="27">
      <c r="A51" s="12"/>
      <c r="B51" s="13">
        <v>70005</v>
      </c>
      <c r="C51" s="13"/>
      <c r="D51" s="3" t="s">
        <v>52</v>
      </c>
      <c r="E51" s="96">
        <f>E52+E53+E54+E55+E56+E57+E58</f>
        <v>120000</v>
      </c>
      <c r="F51" s="46">
        <f>F52+F53+F54+F55+F56+F57+F58</f>
        <v>28394.61</v>
      </c>
      <c r="G51" s="76">
        <f aca="true" t="shared" si="2" ref="G51:G58">F51/E51</f>
        <v>0.23662175</v>
      </c>
    </row>
    <row r="52" spans="1:7" ht="15" customHeight="1">
      <c r="A52" s="17"/>
      <c r="B52" s="15"/>
      <c r="C52" s="15" t="s">
        <v>191</v>
      </c>
      <c r="D52" s="1" t="s">
        <v>33</v>
      </c>
      <c r="E52" s="97">
        <v>7000</v>
      </c>
      <c r="F52" s="79">
        <v>0</v>
      </c>
      <c r="G52" s="73">
        <f t="shared" si="2"/>
        <v>0</v>
      </c>
    </row>
    <row r="53" spans="1:7" ht="15" customHeight="1">
      <c r="A53" s="14"/>
      <c r="B53" s="25"/>
      <c r="C53" s="15">
        <v>4210</v>
      </c>
      <c r="D53" s="1" t="s">
        <v>36</v>
      </c>
      <c r="E53" s="8">
        <v>20000</v>
      </c>
      <c r="F53" s="49">
        <v>2384.2</v>
      </c>
      <c r="G53" s="73">
        <f t="shared" si="2"/>
        <v>0.11921</v>
      </c>
    </row>
    <row r="54" spans="1:7" ht="13.5">
      <c r="A54" s="14"/>
      <c r="B54" s="25"/>
      <c r="C54" s="15">
        <v>4260</v>
      </c>
      <c r="D54" s="1" t="s">
        <v>40</v>
      </c>
      <c r="E54" s="8">
        <v>15000</v>
      </c>
      <c r="F54" s="49">
        <v>7137.39</v>
      </c>
      <c r="G54" s="73">
        <f t="shared" si="2"/>
        <v>0.475826</v>
      </c>
    </row>
    <row r="55" spans="1:7" ht="13.5">
      <c r="A55" s="14"/>
      <c r="B55" s="25"/>
      <c r="C55" s="15">
        <v>4300</v>
      </c>
      <c r="D55" s="1" t="s">
        <v>53</v>
      </c>
      <c r="E55" s="8">
        <v>46000</v>
      </c>
      <c r="F55" s="49">
        <v>7070.02</v>
      </c>
      <c r="G55" s="73">
        <f t="shared" si="2"/>
        <v>0.15369608695652176</v>
      </c>
    </row>
    <row r="56" spans="1:7" ht="13.5">
      <c r="A56" s="14"/>
      <c r="B56" s="25"/>
      <c r="C56" s="15">
        <v>4430</v>
      </c>
      <c r="D56" s="1" t="s">
        <v>54</v>
      </c>
      <c r="E56" s="8">
        <v>7000</v>
      </c>
      <c r="F56" s="49">
        <v>5754</v>
      </c>
      <c r="G56" s="73">
        <f t="shared" si="2"/>
        <v>0.822</v>
      </c>
    </row>
    <row r="57" spans="1:7" ht="13.5">
      <c r="A57" s="14"/>
      <c r="B57" s="25"/>
      <c r="C57" s="15">
        <v>4480</v>
      </c>
      <c r="D57" s="1" t="s">
        <v>55</v>
      </c>
      <c r="E57" s="8">
        <v>24930</v>
      </c>
      <c r="F57" s="49">
        <v>5983</v>
      </c>
      <c r="G57" s="73">
        <f t="shared" si="2"/>
        <v>0.23999197753710388</v>
      </c>
    </row>
    <row r="58" spans="1:7" ht="27" customHeight="1">
      <c r="A58" s="14"/>
      <c r="B58" s="25"/>
      <c r="C58" s="15" t="s">
        <v>192</v>
      </c>
      <c r="D58" s="1" t="s">
        <v>193</v>
      </c>
      <c r="E58" s="8">
        <v>70</v>
      </c>
      <c r="F58" s="49">
        <v>66</v>
      </c>
      <c r="G58" s="73">
        <f t="shared" si="2"/>
        <v>0.9428571428571428</v>
      </c>
    </row>
    <row r="59" spans="1:7" s="27" customFormat="1" ht="13.5">
      <c r="A59" s="12"/>
      <c r="B59" s="25" t="s">
        <v>194</v>
      </c>
      <c r="C59" s="13"/>
      <c r="D59" s="3" t="s">
        <v>35</v>
      </c>
      <c r="E59" s="44">
        <f>E60</f>
        <v>2000</v>
      </c>
      <c r="F59" s="28">
        <f>F60</f>
        <v>0</v>
      </c>
      <c r="G59" s="74">
        <f aca="true" t="shared" si="3" ref="G59:G73">F59/E59</f>
        <v>0</v>
      </c>
    </row>
    <row r="60" spans="1:7" ht="13.5" customHeight="1">
      <c r="A60" s="14"/>
      <c r="B60" s="22"/>
      <c r="C60" s="15" t="s">
        <v>50</v>
      </c>
      <c r="D60" s="1" t="s">
        <v>36</v>
      </c>
      <c r="E60" s="8">
        <v>2000</v>
      </c>
      <c r="F60" s="49">
        <v>0</v>
      </c>
      <c r="G60" s="73">
        <f t="shared" si="3"/>
        <v>0</v>
      </c>
    </row>
    <row r="61" spans="1:7" s="6" customFormat="1" ht="12.75">
      <c r="A61" s="57">
        <v>710</v>
      </c>
      <c r="B61" s="57"/>
      <c r="C61" s="57"/>
      <c r="D61" s="54" t="s">
        <v>56</v>
      </c>
      <c r="E61" s="95">
        <f>E62</f>
        <v>90000</v>
      </c>
      <c r="F61" s="95">
        <f>F62</f>
        <v>28911.15</v>
      </c>
      <c r="G61" s="75">
        <f t="shared" si="3"/>
        <v>0.321235</v>
      </c>
    </row>
    <row r="62" spans="1:7" s="27" customFormat="1" ht="15.75" customHeight="1">
      <c r="A62" s="12"/>
      <c r="B62" s="13">
        <v>71004</v>
      </c>
      <c r="C62" s="13"/>
      <c r="D62" s="3" t="s">
        <v>57</v>
      </c>
      <c r="E62" s="44">
        <f>E63</f>
        <v>90000</v>
      </c>
      <c r="F62" s="28">
        <f>F63</f>
        <v>28911.15</v>
      </c>
      <c r="G62" s="82">
        <f t="shared" si="3"/>
        <v>0.321235</v>
      </c>
    </row>
    <row r="63" spans="1:7" ht="13.5">
      <c r="A63" s="14"/>
      <c r="B63" s="25"/>
      <c r="C63" s="15">
        <v>4300</v>
      </c>
      <c r="D63" s="1" t="s">
        <v>29</v>
      </c>
      <c r="E63" s="8">
        <v>90000</v>
      </c>
      <c r="F63" s="49">
        <v>28911.15</v>
      </c>
      <c r="G63" s="81">
        <f t="shared" si="3"/>
        <v>0.321235</v>
      </c>
    </row>
    <row r="64" spans="1:7" ht="13.5">
      <c r="A64" s="55">
        <v>750</v>
      </c>
      <c r="B64" s="52"/>
      <c r="C64" s="55"/>
      <c r="D64" s="54" t="s">
        <v>58</v>
      </c>
      <c r="E64" s="95">
        <f>E65+E69+E73+E95+E99</f>
        <v>2916735</v>
      </c>
      <c r="F64" s="95">
        <f>F65+F69+F73+F95+F99</f>
        <v>1384146.0399999996</v>
      </c>
      <c r="G64" s="75">
        <f t="shared" si="3"/>
        <v>0.47455323846698433</v>
      </c>
    </row>
    <row r="65" spans="1:7" s="27" customFormat="1" ht="13.5">
      <c r="A65" s="12"/>
      <c r="B65" s="25" t="s">
        <v>6</v>
      </c>
      <c r="C65" s="12"/>
      <c r="D65" s="3" t="s">
        <v>59</v>
      </c>
      <c r="E65" s="44">
        <f>E66+E67+E68</f>
        <v>141500</v>
      </c>
      <c r="F65" s="28">
        <f>F66+F67+F68</f>
        <v>68634.70999999999</v>
      </c>
      <c r="G65" s="82">
        <f t="shared" si="3"/>
        <v>0.48505095406360416</v>
      </c>
    </row>
    <row r="66" spans="1:7" ht="15" customHeight="1">
      <c r="A66" s="14"/>
      <c r="B66" s="25"/>
      <c r="C66" s="17">
        <v>4010</v>
      </c>
      <c r="D66" s="1" t="s">
        <v>60</v>
      </c>
      <c r="E66" s="8">
        <v>120000</v>
      </c>
      <c r="F66" s="49">
        <v>57581.6</v>
      </c>
      <c r="G66" s="81">
        <f t="shared" si="3"/>
        <v>0.47984666666666664</v>
      </c>
    </row>
    <row r="67" spans="1:7" ht="14.25" customHeight="1">
      <c r="A67" s="14"/>
      <c r="B67" s="25"/>
      <c r="C67" s="17">
        <v>4110</v>
      </c>
      <c r="D67" s="1" t="s">
        <v>31</v>
      </c>
      <c r="E67" s="8">
        <v>18500</v>
      </c>
      <c r="F67" s="49">
        <v>9727.43</v>
      </c>
      <c r="G67" s="81">
        <f t="shared" si="3"/>
        <v>0.5258070270270271</v>
      </c>
    </row>
    <row r="68" spans="1:7" ht="13.5">
      <c r="A68" s="14"/>
      <c r="B68" s="25"/>
      <c r="C68" s="17">
        <v>4120</v>
      </c>
      <c r="D68" s="1" t="s">
        <v>32</v>
      </c>
      <c r="E68" s="8">
        <v>3000</v>
      </c>
      <c r="F68" s="49">
        <v>1325.68</v>
      </c>
      <c r="G68" s="81">
        <f t="shared" si="3"/>
        <v>0.44189333333333336</v>
      </c>
    </row>
    <row r="69" spans="1:7" s="27" customFormat="1" ht="27">
      <c r="A69" s="12"/>
      <c r="B69" s="25" t="s">
        <v>7</v>
      </c>
      <c r="C69" s="12"/>
      <c r="D69" s="3" t="s">
        <v>61</v>
      </c>
      <c r="E69" s="44">
        <f>E70+E71+E72</f>
        <v>116000</v>
      </c>
      <c r="F69" s="28">
        <f>F70+F71+F72</f>
        <v>47259.74</v>
      </c>
      <c r="G69" s="74">
        <f t="shared" si="3"/>
        <v>0.4074115517241379</v>
      </c>
    </row>
    <row r="70" spans="1:7" ht="15" customHeight="1">
      <c r="A70" s="14"/>
      <c r="B70" s="25"/>
      <c r="C70" s="17">
        <v>3030</v>
      </c>
      <c r="D70" s="1" t="s">
        <v>62</v>
      </c>
      <c r="E70" s="8">
        <v>94000</v>
      </c>
      <c r="F70" s="49">
        <v>45653</v>
      </c>
      <c r="G70" s="73">
        <f t="shared" si="3"/>
        <v>0.48567021276595745</v>
      </c>
    </row>
    <row r="71" spans="1:7" ht="13.5" customHeight="1">
      <c r="A71" s="14"/>
      <c r="B71" s="25"/>
      <c r="C71" s="17">
        <v>4210</v>
      </c>
      <c r="D71" s="1" t="s">
        <v>36</v>
      </c>
      <c r="E71" s="8">
        <v>10000</v>
      </c>
      <c r="F71" s="49">
        <v>1006.74</v>
      </c>
      <c r="G71" s="73">
        <f t="shared" si="3"/>
        <v>0.100674</v>
      </c>
    </row>
    <row r="72" spans="1:7" ht="13.5">
      <c r="A72" s="14"/>
      <c r="B72" s="25"/>
      <c r="C72" s="17">
        <v>4300</v>
      </c>
      <c r="D72" s="1" t="s">
        <v>29</v>
      </c>
      <c r="E72" s="8">
        <v>12000</v>
      </c>
      <c r="F72" s="49">
        <v>600</v>
      </c>
      <c r="G72" s="73">
        <f t="shared" si="3"/>
        <v>0.05</v>
      </c>
    </row>
    <row r="73" spans="1:7" s="27" customFormat="1" ht="27">
      <c r="A73" s="12"/>
      <c r="B73" s="25" t="s">
        <v>8</v>
      </c>
      <c r="C73" s="12"/>
      <c r="D73" s="3" t="s">
        <v>64</v>
      </c>
      <c r="E73" s="44">
        <f>E74+E75+E76+E77+E78+E79+E80+E81+E82+E83+E84+E85+E86+E87+E88+E89+E90+E91+E92+E93+E94</f>
        <v>2484471</v>
      </c>
      <c r="F73" s="28">
        <f>F74+F75+F76+F77+F78+F79+F80+F81+F82+F83+F84+F85+F86+F87+F88+F89+F90+F91+F92+F93+F94</f>
        <v>1188595.3799999997</v>
      </c>
      <c r="G73" s="74">
        <f t="shared" si="3"/>
        <v>0.47840984257815833</v>
      </c>
    </row>
    <row r="74" spans="1:7" ht="24" customHeight="1">
      <c r="A74" s="14"/>
      <c r="B74" s="25"/>
      <c r="C74" s="17">
        <v>3020</v>
      </c>
      <c r="D74" s="1" t="s">
        <v>141</v>
      </c>
      <c r="E74" s="8">
        <v>15000</v>
      </c>
      <c r="F74" s="49">
        <v>3372.6</v>
      </c>
      <c r="G74" s="73">
        <f aca="true" t="shared" si="4" ref="G74:G94">F74/E74</f>
        <v>0.22483999999999998</v>
      </c>
    </row>
    <row r="75" spans="1:7" ht="17.25" customHeight="1">
      <c r="A75" s="14"/>
      <c r="B75" s="25"/>
      <c r="C75" s="17">
        <v>4010</v>
      </c>
      <c r="D75" s="1" t="s">
        <v>60</v>
      </c>
      <c r="E75" s="8">
        <v>1580824</v>
      </c>
      <c r="F75" s="49">
        <v>708719.71</v>
      </c>
      <c r="G75" s="73">
        <f t="shared" si="4"/>
        <v>0.4483229695399361</v>
      </c>
    </row>
    <row r="76" spans="1:7" ht="17.25" customHeight="1">
      <c r="A76" s="14"/>
      <c r="B76" s="25"/>
      <c r="C76" s="17">
        <v>4040</v>
      </c>
      <c r="D76" s="1" t="s">
        <v>65</v>
      </c>
      <c r="E76" s="8">
        <v>130000</v>
      </c>
      <c r="F76" s="49">
        <v>119303.42</v>
      </c>
      <c r="G76" s="73">
        <f t="shared" si="4"/>
        <v>0.9177186153846154</v>
      </c>
    </row>
    <row r="77" spans="1:7" ht="12.75" customHeight="1">
      <c r="A77" s="14"/>
      <c r="B77" s="25"/>
      <c r="C77" s="17">
        <v>4110</v>
      </c>
      <c r="D77" s="1" t="s">
        <v>31</v>
      </c>
      <c r="E77" s="8">
        <v>251500</v>
      </c>
      <c r="F77" s="49">
        <v>133283.47</v>
      </c>
      <c r="G77" s="73">
        <f t="shared" si="4"/>
        <v>0.5299541550695825</v>
      </c>
    </row>
    <row r="78" spans="1:7" ht="13.5">
      <c r="A78" s="14"/>
      <c r="B78" s="25"/>
      <c r="C78" s="17">
        <v>4120</v>
      </c>
      <c r="D78" s="1" t="s">
        <v>32</v>
      </c>
      <c r="E78" s="8">
        <v>42000</v>
      </c>
      <c r="F78" s="49">
        <v>12851.92</v>
      </c>
      <c r="G78" s="73">
        <f t="shared" si="4"/>
        <v>0.30599809523809524</v>
      </c>
    </row>
    <row r="79" spans="1:7" ht="24.75" customHeight="1">
      <c r="A79" s="14"/>
      <c r="B79" s="25"/>
      <c r="C79" s="17">
        <v>4140</v>
      </c>
      <c r="D79" s="1" t="s">
        <v>195</v>
      </c>
      <c r="E79" s="8">
        <v>18000</v>
      </c>
      <c r="F79" s="49">
        <v>3983</v>
      </c>
      <c r="G79" s="73">
        <f t="shared" si="4"/>
        <v>0.22127777777777777</v>
      </c>
    </row>
    <row r="80" spans="1:7" ht="14.25" customHeight="1">
      <c r="A80" s="14"/>
      <c r="B80" s="25"/>
      <c r="C80" s="17">
        <v>4170</v>
      </c>
      <c r="D80" s="1" t="s">
        <v>33</v>
      </c>
      <c r="E80" s="8">
        <v>20000</v>
      </c>
      <c r="F80" s="49">
        <v>7424.22</v>
      </c>
      <c r="G80" s="73">
        <f t="shared" si="4"/>
        <v>0.371211</v>
      </c>
    </row>
    <row r="81" spans="1:7" ht="16.5" customHeight="1">
      <c r="A81" s="14"/>
      <c r="B81" s="25"/>
      <c r="C81" s="17">
        <v>4210</v>
      </c>
      <c r="D81" s="1" t="s">
        <v>36</v>
      </c>
      <c r="E81" s="8">
        <v>110000</v>
      </c>
      <c r="F81" s="49">
        <v>43995.23</v>
      </c>
      <c r="G81" s="73">
        <f t="shared" si="4"/>
        <v>0.3999566363636364</v>
      </c>
    </row>
    <row r="82" spans="1:7" ht="24.75" customHeight="1">
      <c r="A82" s="14"/>
      <c r="B82" s="25"/>
      <c r="C82" s="17">
        <v>4240</v>
      </c>
      <c r="D82" s="1" t="s">
        <v>86</v>
      </c>
      <c r="E82" s="8">
        <v>10000</v>
      </c>
      <c r="F82" s="49">
        <v>3666.44</v>
      </c>
      <c r="G82" s="73">
        <f t="shared" si="4"/>
        <v>0.366644</v>
      </c>
    </row>
    <row r="83" spans="1:7" ht="13.5">
      <c r="A83" s="14"/>
      <c r="B83" s="25"/>
      <c r="C83" s="17">
        <v>4260</v>
      </c>
      <c r="D83" s="1" t="s">
        <v>40</v>
      </c>
      <c r="E83" s="8">
        <v>17400</v>
      </c>
      <c r="F83" s="49">
        <v>5467.8</v>
      </c>
      <c r="G83" s="73">
        <f t="shared" si="4"/>
        <v>0.31424137931034485</v>
      </c>
    </row>
    <row r="84" spans="1:7" ht="13.5">
      <c r="A84" s="14"/>
      <c r="B84" s="25"/>
      <c r="C84" s="17">
        <v>4270</v>
      </c>
      <c r="D84" s="1" t="s">
        <v>48</v>
      </c>
      <c r="E84" s="8">
        <v>30000</v>
      </c>
      <c r="F84" s="49">
        <v>169.74</v>
      </c>
      <c r="G84" s="73">
        <f t="shared" si="4"/>
        <v>0.005658000000000001</v>
      </c>
    </row>
    <row r="85" spans="1:7" ht="13.5">
      <c r="A85" s="14"/>
      <c r="B85" s="25"/>
      <c r="C85" s="17">
        <v>4280</v>
      </c>
      <c r="D85" s="1" t="s">
        <v>168</v>
      </c>
      <c r="E85" s="8">
        <v>4500</v>
      </c>
      <c r="F85" s="49">
        <v>390</v>
      </c>
      <c r="G85" s="73">
        <f t="shared" si="4"/>
        <v>0.08666666666666667</v>
      </c>
    </row>
    <row r="86" spans="1:7" ht="13.5">
      <c r="A86" s="14"/>
      <c r="B86" s="25"/>
      <c r="C86" s="17">
        <v>4300</v>
      </c>
      <c r="D86" s="1" t="s">
        <v>29</v>
      </c>
      <c r="E86" s="8">
        <v>108810</v>
      </c>
      <c r="F86" s="49">
        <v>75134.02</v>
      </c>
      <c r="G86" s="73">
        <f t="shared" si="4"/>
        <v>0.6905065710872162</v>
      </c>
    </row>
    <row r="87" spans="1:7" ht="39.75" customHeight="1">
      <c r="A87" s="14"/>
      <c r="B87" s="25"/>
      <c r="C87" s="17">
        <v>4360</v>
      </c>
      <c r="D87" s="1" t="s">
        <v>162</v>
      </c>
      <c r="E87" s="8">
        <v>8002</v>
      </c>
      <c r="F87" s="49">
        <v>3069.96</v>
      </c>
      <c r="G87" s="73">
        <f t="shared" si="4"/>
        <v>0.383649087728068</v>
      </c>
    </row>
    <row r="88" spans="1:7" ht="39.75" customHeight="1">
      <c r="A88" s="14"/>
      <c r="B88" s="25"/>
      <c r="C88" s="17">
        <v>4370</v>
      </c>
      <c r="D88" s="1" t="s">
        <v>173</v>
      </c>
      <c r="E88" s="8">
        <v>10000</v>
      </c>
      <c r="F88" s="49">
        <v>4849.98</v>
      </c>
      <c r="G88" s="73">
        <f t="shared" si="4"/>
        <v>0.48499799999999993</v>
      </c>
    </row>
    <row r="89" spans="1:7" ht="13.5">
      <c r="A89" s="14"/>
      <c r="B89" s="25"/>
      <c r="C89" s="17">
        <v>4410</v>
      </c>
      <c r="D89" s="1" t="s">
        <v>67</v>
      </c>
      <c r="E89" s="8">
        <v>25000</v>
      </c>
      <c r="F89" s="49">
        <v>12320.26</v>
      </c>
      <c r="G89" s="73">
        <f t="shared" si="4"/>
        <v>0.4928104</v>
      </c>
    </row>
    <row r="90" spans="1:7" ht="16.5" customHeight="1">
      <c r="A90" s="14"/>
      <c r="B90" s="25"/>
      <c r="C90" s="17">
        <v>4420</v>
      </c>
      <c r="D90" s="1" t="s">
        <v>68</v>
      </c>
      <c r="E90" s="8">
        <v>1000</v>
      </c>
      <c r="F90" s="49">
        <v>647.42</v>
      </c>
      <c r="G90" s="73">
        <f t="shared" si="4"/>
        <v>0.64742</v>
      </c>
    </row>
    <row r="91" spans="1:7" ht="13.5">
      <c r="A91" s="14"/>
      <c r="B91" s="25"/>
      <c r="C91" s="17">
        <v>4430</v>
      </c>
      <c r="D91" s="1" t="s">
        <v>69</v>
      </c>
      <c r="E91" s="8">
        <v>27000</v>
      </c>
      <c r="F91" s="49">
        <v>3178</v>
      </c>
      <c r="G91" s="73">
        <f t="shared" si="4"/>
        <v>0.1177037037037037</v>
      </c>
    </row>
    <row r="92" spans="1:7" ht="26.25" customHeight="1">
      <c r="A92" s="14"/>
      <c r="B92" s="25"/>
      <c r="C92" s="17">
        <v>4440</v>
      </c>
      <c r="D92" s="1" t="s">
        <v>70</v>
      </c>
      <c r="E92" s="8">
        <v>45435</v>
      </c>
      <c r="F92" s="49">
        <v>34076.5</v>
      </c>
      <c r="G92" s="73">
        <f t="shared" si="4"/>
        <v>0.7500055023660174</v>
      </c>
    </row>
    <row r="93" spans="1:7" ht="26.25" customHeight="1">
      <c r="A93" s="14"/>
      <c r="B93" s="25"/>
      <c r="C93" s="17">
        <v>4610</v>
      </c>
      <c r="D93" s="1" t="s">
        <v>170</v>
      </c>
      <c r="E93" s="8">
        <v>5000</v>
      </c>
      <c r="F93" s="49">
        <v>2434.4</v>
      </c>
      <c r="G93" s="73">
        <f t="shared" si="4"/>
        <v>0.48688000000000003</v>
      </c>
    </row>
    <row r="94" spans="1:7" ht="26.25" customHeight="1">
      <c r="A94" s="14"/>
      <c r="B94" s="25"/>
      <c r="C94" s="17">
        <v>4700</v>
      </c>
      <c r="D94" s="1" t="s">
        <v>63</v>
      </c>
      <c r="E94" s="8">
        <v>25000</v>
      </c>
      <c r="F94" s="49">
        <v>10257.29</v>
      </c>
      <c r="G94" s="73">
        <f t="shared" si="4"/>
        <v>0.41029160000000003</v>
      </c>
    </row>
    <row r="95" spans="1:7" s="27" customFormat="1" ht="27">
      <c r="A95" s="12"/>
      <c r="B95" s="25" t="s">
        <v>71</v>
      </c>
      <c r="C95" s="12"/>
      <c r="D95" s="3" t="s">
        <v>72</v>
      </c>
      <c r="E95" s="44">
        <f>E96+E97+E98</f>
        <v>30000</v>
      </c>
      <c r="F95" s="28">
        <f>F96+F97+F98</f>
        <v>6163.759999999999</v>
      </c>
      <c r="G95" s="74">
        <f aca="true" t="shared" si="5" ref="G95:G107">F95/E95</f>
        <v>0.20545866666666665</v>
      </c>
    </row>
    <row r="96" spans="1:7" ht="14.25" customHeight="1">
      <c r="A96" s="17"/>
      <c r="B96" s="48"/>
      <c r="C96" s="17">
        <v>4170</v>
      </c>
      <c r="D96" s="1" t="s">
        <v>33</v>
      </c>
      <c r="E96" s="8">
        <v>5000</v>
      </c>
      <c r="F96" s="49">
        <v>0</v>
      </c>
      <c r="G96" s="73">
        <f t="shared" si="5"/>
        <v>0</v>
      </c>
    </row>
    <row r="97" spans="1:7" ht="15" customHeight="1">
      <c r="A97" s="14"/>
      <c r="B97" s="25"/>
      <c r="C97" s="17">
        <v>4210</v>
      </c>
      <c r="D97" s="1" t="s">
        <v>36</v>
      </c>
      <c r="E97" s="8">
        <v>10000</v>
      </c>
      <c r="F97" s="49">
        <v>518.36</v>
      </c>
      <c r="G97" s="73">
        <f t="shared" si="5"/>
        <v>0.051836</v>
      </c>
    </row>
    <row r="98" spans="1:7" ht="13.5">
      <c r="A98" s="14"/>
      <c r="B98" s="25"/>
      <c r="C98" s="17">
        <v>4300</v>
      </c>
      <c r="D98" s="1" t="s">
        <v>29</v>
      </c>
      <c r="E98" s="8">
        <v>15000</v>
      </c>
      <c r="F98" s="49">
        <v>5645.4</v>
      </c>
      <c r="G98" s="73">
        <f t="shared" si="5"/>
        <v>0.37636</v>
      </c>
    </row>
    <row r="99" spans="1:7" s="27" customFormat="1" ht="13.5">
      <c r="A99" s="12"/>
      <c r="B99" s="25" t="s">
        <v>169</v>
      </c>
      <c r="C99" s="12"/>
      <c r="D99" s="3" t="s">
        <v>35</v>
      </c>
      <c r="E99" s="44">
        <f>E100+E101+E102+E103</f>
        <v>144764</v>
      </c>
      <c r="F99" s="28">
        <f>F100+F101+F102+F103</f>
        <v>73492.45</v>
      </c>
      <c r="G99" s="74">
        <f t="shared" si="5"/>
        <v>0.5076707606863584</v>
      </c>
    </row>
    <row r="100" spans="1:7" ht="16.5" customHeight="1">
      <c r="A100" s="14"/>
      <c r="B100" s="25"/>
      <c r="C100" s="17">
        <v>3030</v>
      </c>
      <c r="D100" s="1" t="s">
        <v>62</v>
      </c>
      <c r="E100" s="8">
        <v>60000</v>
      </c>
      <c r="F100" s="49">
        <v>30000</v>
      </c>
      <c r="G100" s="73">
        <f t="shared" si="5"/>
        <v>0.5</v>
      </c>
    </row>
    <row r="101" spans="1:7" ht="13.5">
      <c r="A101" s="14"/>
      <c r="B101" s="25"/>
      <c r="C101" s="17">
        <v>3110</v>
      </c>
      <c r="D101" s="1" t="s">
        <v>102</v>
      </c>
      <c r="E101" s="8">
        <v>29000</v>
      </c>
      <c r="F101" s="49">
        <v>0</v>
      </c>
      <c r="G101" s="73">
        <f t="shared" si="5"/>
        <v>0</v>
      </c>
    </row>
    <row r="102" spans="1:7" ht="18" customHeight="1">
      <c r="A102" s="14"/>
      <c r="B102" s="25"/>
      <c r="C102" s="17">
        <v>4100</v>
      </c>
      <c r="D102" s="1" t="s">
        <v>196</v>
      </c>
      <c r="E102" s="8">
        <v>20000</v>
      </c>
      <c r="F102" s="49">
        <v>11758.45</v>
      </c>
      <c r="G102" s="73">
        <f t="shared" si="5"/>
        <v>0.5879225</v>
      </c>
    </row>
    <row r="103" spans="1:7" ht="13.5">
      <c r="A103" s="14"/>
      <c r="B103" s="25"/>
      <c r="C103" s="17">
        <v>4430</v>
      </c>
      <c r="D103" s="1" t="s">
        <v>54</v>
      </c>
      <c r="E103" s="8">
        <v>35764</v>
      </c>
      <c r="F103" s="49">
        <v>31734</v>
      </c>
      <c r="G103" s="73">
        <f t="shared" si="5"/>
        <v>0.8873168549379264</v>
      </c>
    </row>
    <row r="104" spans="1:7" ht="38.25" customHeight="1">
      <c r="A104" s="55">
        <v>751</v>
      </c>
      <c r="B104" s="52"/>
      <c r="C104" s="55"/>
      <c r="D104" s="54" t="s">
        <v>74</v>
      </c>
      <c r="E104" s="95">
        <f>E105</f>
        <v>1488</v>
      </c>
      <c r="F104" s="95">
        <f>F105</f>
        <v>415.13</v>
      </c>
      <c r="G104" s="75">
        <f t="shared" si="5"/>
        <v>0.27898521505376345</v>
      </c>
    </row>
    <row r="105" spans="1:7" s="27" customFormat="1" ht="27.75" customHeight="1">
      <c r="A105" s="12"/>
      <c r="B105" s="25" t="s">
        <v>9</v>
      </c>
      <c r="C105" s="12"/>
      <c r="D105" s="3" t="s">
        <v>75</v>
      </c>
      <c r="E105" s="44">
        <f>E106</f>
        <v>1488</v>
      </c>
      <c r="F105" s="28">
        <f>F106</f>
        <v>415.13</v>
      </c>
      <c r="G105" s="82">
        <f t="shared" si="5"/>
        <v>0.27898521505376345</v>
      </c>
    </row>
    <row r="106" spans="1:7" ht="13.5">
      <c r="A106" s="14"/>
      <c r="B106" s="25"/>
      <c r="C106" s="17">
        <v>4300</v>
      </c>
      <c r="D106" s="1" t="s">
        <v>29</v>
      </c>
      <c r="E106" s="8">
        <v>1488</v>
      </c>
      <c r="F106" s="49">
        <v>415.13</v>
      </c>
      <c r="G106" s="81">
        <f t="shared" si="5"/>
        <v>0.27898521505376345</v>
      </c>
    </row>
    <row r="107" spans="1:7" ht="25.5">
      <c r="A107" s="55">
        <v>754</v>
      </c>
      <c r="B107" s="52"/>
      <c r="C107" s="55"/>
      <c r="D107" s="54" t="s">
        <v>76</v>
      </c>
      <c r="E107" s="95">
        <f>E108</f>
        <v>186573</v>
      </c>
      <c r="F107" s="95">
        <f>F108</f>
        <v>134503.65000000002</v>
      </c>
      <c r="G107" s="75">
        <f t="shared" si="5"/>
        <v>0.7209170137158111</v>
      </c>
    </row>
    <row r="108" spans="1:7" s="27" customFormat="1" ht="13.5">
      <c r="A108" s="12"/>
      <c r="B108" s="25" t="s">
        <v>10</v>
      </c>
      <c r="C108" s="12"/>
      <c r="D108" s="3" t="s">
        <v>183</v>
      </c>
      <c r="E108" s="44">
        <f>E109+E110+E111+E112+E113+E114+E115+E116+E117+E118+E119+E120</f>
        <v>186573</v>
      </c>
      <c r="F108" s="28">
        <f>F109+F110+F111+F112+F113+F114+F115+F116+F117+F118+F119+F120</f>
        <v>134503.65000000002</v>
      </c>
      <c r="G108" s="81">
        <f aca="true" t="shared" si="6" ref="G108:G120">F108/E108</f>
        <v>0.7209170137158111</v>
      </c>
    </row>
    <row r="109" spans="1:7" s="27" customFormat="1" ht="38.25" customHeight="1">
      <c r="A109" s="12"/>
      <c r="B109" s="25"/>
      <c r="C109" s="17">
        <v>2820</v>
      </c>
      <c r="D109" s="4" t="s">
        <v>129</v>
      </c>
      <c r="E109" s="8">
        <v>60000</v>
      </c>
      <c r="F109" s="49">
        <v>51500</v>
      </c>
      <c r="G109" s="81">
        <f t="shared" si="6"/>
        <v>0.8583333333333333</v>
      </c>
    </row>
    <row r="110" spans="1:7" s="27" customFormat="1" ht="15.75" customHeight="1">
      <c r="A110" s="12"/>
      <c r="B110" s="25"/>
      <c r="C110" s="17">
        <v>3030</v>
      </c>
      <c r="D110" s="4" t="s">
        <v>62</v>
      </c>
      <c r="E110" s="8">
        <v>1000</v>
      </c>
      <c r="F110" s="49">
        <v>0</v>
      </c>
      <c r="G110" s="81">
        <f t="shared" si="6"/>
        <v>0</v>
      </c>
    </row>
    <row r="111" spans="1:7" ht="15.75" customHeight="1">
      <c r="A111" s="14"/>
      <c r="B111" s="25"/>
      <c r="C111" s="17">
        <v>4210</v>
      </c>
      <c r="D111" s="1" t="s">
        <v>36</v>
      </c>
      <c r="E111" s="8">
        <v>35289</v>
      </c>
      <c r="F111" s="49">
        <v>29113.5</v>
      </c>
      <c r="G111" s="81">
        <f t="shared" si="6"/>
        <v>0.8250021253081696</v>
      </c>
    </row>
    <row r="112" spans="1:7" ht="13.5" customHeight="1">
      <c r="A112" s="14"/>
      <c r="B112" s="25"/>
      <c r="C112" s="17">
        <v>4217</v>
      </c>
      <c r="D112" s="1" t="s">
        <v>36</v>
      </c>
      <c r="E112" s="8">
        <v>5773</v>
      </c>
      <c r="F112" s="49">
        <v>1423.1</v>
      </c>
      <c r="G112" s="81">
        <f t="shared" si="6"/>
        <v>0.24650961371903687</v>
      </c>
    </row>
    <row r="113" spans="1:7" ht="15.75" customHeight="1">
      <c r="A113" s="14"/>
      <c r="B113" s="25"/>
      <c r="C113" s="17">
        <v>4219</v>
      </c>
      <c r="D113" s="1" t="s">
        <v>36</v>
      </c>
      <c r="E113" s="8">
        <v>4711</v>
      </c>
      <c r="F113" s="49">
        <v>609.9</v>
      </c>
      <c r="G113" s="81">
        <f t="shared" si="6"/>
        <v>0.12946295903205263</v>
      </c>
    </row>
    <row r="114" spans="1:7" ht="13.5">
      <c r="A114" s="14"/>
      <c r="B114" s="25"/>
      <c r="C114" s="17">
        <v>4260</v>
      </c>
      <c r="D114" s="1" t="s">
        <v>40</v>
      </c>
      <c r="E114" s="8">
        <v>18000</v>
      </c>
      <c r="F114" s="49">
        <v>7024.49</v>
      </c>
      <c r="G114" s="81">
        <f t="shared" si="6"/>
        <v>0.3902494444444444</v>
      </c>
    </row>
    <row r="115" spans="1:7" ht="13.5">
      <c r="A115" s="14"/>
      <c r="B115" s="25"/>
      <c r="C115" s="17">
        <v>4300</v>
      </c>
      <c r="D115" s="1" t="s">
        <v>29</v>
      </c>
      <c r="E115" s="8">
        <v>11880</v>
      </c>
      <c r="F115" s="49">
        <v>4993.19</v>
      </c>
      <c r="G115" s="81">
        <f t="shared" si="6"/>
        <v>0.42030218855218854</v>
      </c>
    </row>
    <row r="116" spans="1:7" ht="13.5">
      <c r="A116" s="14"/>
      <c r="B116" s="25"/>
      <c r="C116" s="17">
        <v>4307</v>
      </c>
      <c r="D116" s="1" t="s">
        <v>29</v>
      </c>
      <c r="E116" s="8">
        <v>4200</v>
      </c>
      <c r="F116" s="49">
        <v>0</v>
      </c>
      <c r="G116" s="81">
        <f t="shared" si="6"/>
        <v>0</v>
      </c>
    </row>
    <row r="117" spans="1:7" ht="13.5">
      <c r="A117" s="14"/>
      <c r="B117" s="25"/>
      <c r="C117" s="17">
        <v>4309</v>
      </c>
      <c r="D117" s="1" t="s">
        <v>29</v>
      </c>
      <c r="E117" s="8">
        <v>3120</v>
      </c>
      <c r="F117" s="49">
        <v>0</v>
      </c>
      <c r="G117" s="81">
        <f t="shared" si="6"/>
        <v>0</v>
      </c>
    </row>
    <row r="118" spans="1:7" ht="39.75" customHeight="1">
      <c r="A118" s="14"/>
      <c r="B118" s="25"/>
      <c r="C118" s="17">
        <v>4370</v>
      </c>
      <c r="D118" s="1" t="s">
        <v>173</v>
      </c>
      <c r="E118" s="8">
        <v>600</v>
      </c>
      <c r="F118" s="49">
        <v>302.47</v>
      </c>
      <c r="G118" s="81">
        <f t="shared" si="6"/>
        <v>0.5041166666666667</v>
      </c>
    </row>
    <row r="119" spans="1:7" ht="13.5">
      <c r="A119" s="14"/>
      <c r="B119" s="25"/>
      <c r="C119" s="17">
        <v>4430</v>
      </c>
      <c r="D119" s="1" t="s">
        <v>54</v>
      </c>
      <c r="E119" s="8">
        <v>22000</v>
      </c>
      <c r="F119" s="49">
        <v>19537</v>
      </c>
      <c r="G119" s="81">
        <f t="shared" si="6"/>
        <v>0.8880454545454546</v>
      </c>
    </row>
    <row r="120" spans="1:7" ht="25.5">
      <c r="A120" s="14"/>
      <c r="B120" s="25"/>
      <c r="C120" s="17">
        <v>6050</v>
      </c>
      <c r="D120" s="1" t="s">
        <v>49</v>
      </c>
      <c r="E120" s="8">
        <v>20000</v>
      </c>
      <c r="F120" s="49">
        <v>20000</v>
      </c>
      <c r="G120" s="81">
        <f t="shared" si="6"/>
        <v>1</v>
      </c>
    </row>
    <row r="121" spans="1:7" ht="16.5" customHeight="1">
      <c r="A121" s="64" t="s">
        <v>148</v>
      </c>
      <c r="B121" s="58"/>
      <c r="C121" s="64"/>
      <c r="D121" s="65" t="s">
        <v>149</v>
      </c>
      <c r="E121" s="98">
        <f>E122+E124</f>
        <v>309154</v>
      </c>
      <c r="F121" s="98">
        <f>F122+F124</f>
        <v>99328.66</v>
      </c>
      <c r="G121" s="75">
        <f aca="true" t="shared" si="7" ref="G121:G130">F121/E121</f>
        <v>0.3212918480757163</v>
      </c>
    </row>
    <row r="122" spans="1:7" s="72" customFormat="1" ht="39" customHeight="1">
      <c r="A122" s="67"/>
      <c r="B122" s="72">
        <v>75702</v>
      </c>
      <c r="C122" s="67"/>
      <c r="D122" s="68" t="s">
        <v>172</v>
      </c>
      <c r="E122" s="99">
        <f>E123</f>
        <v>270000</v>
      </c>
      <c r="F122" s="99">
        <f>F123</f>
        <v>99328.66</v>
      </c>
      <c r="G122" s="82">
        <f t="shared" si="7"/>
        <v>0.36788392592592595</v>
      </c>
    </row>
    <row r="123" spans="1:7" s="66" customFormat="1" ht="51" customHeight="1">
      <c r="A123" s="70"/>
      <c r="B123" s="69"/>
      <c r="C123" s="70" t="s">
        <v>171</v>
      </c>
      <c r="D123" s="71" t="s">
        <v>182</v>
      </c>
      <c r="E123" s="100">
        <v>270000</v>
      </c>
      <c r="F123" s="100">
        <v>99328.66</v>
      </c>
      <c r="G123" s="81">
        <f t="shared" si="7"/>
        <v>0.36788392592592595</v>
      </c>
    </row>
    <row r="124" spans="1:7" s="27" customFormat="1" ht="42" customHeight="1">
      <c r="A124" s="12"/>
      <c r="B124" s="13" t="s">
        <v>150</v>
      </c>
      <c r="C124" s="13"/>
      <c r="D124" s="3" t="s">
        <v>151</v>
      </c>
      <c r="E124" s="44">
        <f>E125</f>
        <v>39154</v>
      </c>
      <c r="F124" s="28">
        <f>F125</f>
        <v>0</v>
      </c>
      <c r="G124" s="74">
        <f t="shared" si="7"/>
        <v>0</v>
      </c>
    </row>
    <row r="125" spans="1:7" ht="13.5">
      <c r="A125" s="14"/>
      <c r="B125" s="13"/>
      <c r="C125" s="15" t="s">
        <v>152</v>
      </c>
      <c r="D125" s="1" t="s">
        <v>197</v>
      </c>
      <c r="E125" s="8">
        <v>39154</v>
      </c>
      <c r="F125" s="49">
        <v>0</v>
      </c>
      <c r="G125" s="73">
        <f t="shared" si="7"/>
        <v>0</v>
      </c>
    </row>
    <row r="126" spans="1:7" s="6" customFormat="1" ht="13.5">
      <c r="A126" s="55">
        <v>758</v>
      </c>
      <c r="B126" s="52"/>
      <c r="C126" s="55"/>
      <c r="D126" s="54" t="s">
        <v>77</v>
      </c>
      <c r="E126" s="95">
        <f>E127</f>
        <v>235878</v>
      </c>
      <c r="F126" s="95">
        <f>F127+F128</f>
        <v>0</v>
      </c>
      <c r="G126" s="75">
        <f t="shared" si="7"/>
        <v>0</v>
      </c>
    </row>
    <row r="127" spans="1:7" s="27" customFormat="1" ht="13.5">
      <c r="A127" s="12"/>
      <c r="B127" s="25" t="s">
        <v>78</v>
      </c>
      <c r="C127" s="12"/>
      <c r="D127" s="29" t="s">
        <v>79</v>
      </c>
      <c r="E127" s="44">
        <f>E128+E129</f>
        <v>235878</v>
      </c>
      <c r="F127" s="28">
        <f>F128</f>
        <v>0</v>
      </c>
      <c r="G127" s="82">
        <f t="shared" si="7"/>
        <v>0</v>
      </c>
    </row>
    <row r="128" spans="1:9" ht="13.5">
      <c r="A128" s="14"/>
      <c r="B128" s="25"/>
      <c r="C128" s="17">
        <v>4810</v>
      </c>
      <c r="D128" s="1" t="s">
        <v>80</v>
      </c>
      <c r="E128" s="8">
        <v>215878</v>
      </c>
      <c r="F128" s="49">
        <v>0</v>
      </c>
      <c r="G128" s="81">
        <f t="shared" si="7"/>
        <v>0</v>
      </c>
      <c r="H128" s="32"/>
      <c r="I128" s="32"/>
    </row>
    <row r="129" spans="1:9" ht="25.5">
      <c r="A129" s="14"/>
      <c r="B129" s="25"/>
      <c r="C129" s="17">
        <v>6800</v>
      </c>
      <c r="D129" s="1" t="s">
        <v>198</v>
      </c>
      <c r="E129" s="8">
        <v>20000</v>
      </c>
      <c r="F129" s="49">
        <v>0</v>
      </c>
      <c r="G129" s="81">
        <f t="shared" si="7"/>
        <v>0</v>
      </c>
      <c r="H129" s="32"/>
      <c r="I129" s="32"/>
    </row>
    <row r="130" spans="1:9" ht="13.5">
      <c r="A130" s="55">
        <v>801</v>
      </c>
      <c r="B130" s="52"/>
      <c r="C130" s="55"/>
      <c r="D130" s="54" t="s">
        <v>81</v>
      </c>
      <c r="E130" s="95">
        <f>E131+E157+E164+E187+E207+E212+E222+E225+E234</f>
        <v>10934016</v>
      </c>
      <c r="F130" s="95">
        <f>F131+F157+F164+F187+F207+F212+F222+F225+F234</f>
        <v>5257635.39</v>
      </c>
      <c r="G130" s="75">
        <f t="shared" si="7"/>
        <v>0.4808512617870689</v>
      </c>
      <c r="H130" s="10"/>
      <c r="I130" s="32"/>
    </row>
    <row r="131" spans="1:9" ht="13.5">
      <c r="A131" s="14"/>
      <c r="B131" s="25" t="s">
        <v>11</v>
      </c>
      <c r="C131" s="17"/>
      <c r="D131" s="3" t="s">
        <v>82</v>
      </c>
      <c r="E131" s="44">
        <f>SUM(E132:E156)</f>
        <v>6206815</v>
      </c>
      <c r="F131" s="28">
        <f>SUM(F132:F156)</f>
        <v>2762261.9699999997</v>
      </c>
      <c r="G131" s="82">
        <f aca="true" t="shared" si="8" ref="G131:G156">F131/E131</f>
        <v>0.445036942457605</v>
      </c>
      <c r="H131" s="10"/>
      <c r="I131" s="32"/>
    </row>
    <row r="132" spans="1:9" ht="28.5" customHeight="1">
      <c r="A132" s="14"/>
      <c r="B132" s="25"/>
      <c r="C132" s="17">
        <v>3020</v>
      </c>
      <c r="D132" s="1" t="s">
        <v>141</v>
      </c>
      <c r="E132" s="8">
        <v>218000</v>
      </c>
      <c r="F132" s="49">
        <v>111031.77</v>
      </c>
      <c r="G132" s="81">
        <f t="shared" si="8"/>
        <v>0.5093200458715597</v>
      </c>
      <c r="H132" s="10"/>
      <c r="I132" s="32"/>
    </row>
    <row r="133" spans="1:9" ht="13.5">
      <c r="A133" s="14"/>
      <c r="B133" s="25"/>
      <c r="C133" s="17">
        <v>3240</v>
      </c>
      <c r="D133" s="1" t="s">
        <v>116</v>
      </c>
      <c r="E133" s="8">
        <v>9700</v>
      </c>
      <c r="F133" s="49">
        <v>9550</v>
      </c>
      <c r="G133" s="81">
        <f t="shared" si="8"/>
        <v>0.9845360824742269</v>
      </c>
      <c r="H133" s="10"/>
      <c r="I133" s="32"/>
    </row>
    <row r="134" spans="1:9" ht="15.75" customHeight="1">
      <c r="A134" s="14"/>
      <c r="B134" s="25"/>
      <c r="C134" s="17">
        <v>4010</v>
      </c>
      <c r="D134" s="1" t="s">
        <v>83</v>
      </c>
      <c r="E134" s="8">
        <v>3299900</v>
      </c>
      <c r="F134" s="49">
        <v>1596825.83</v>
      </c>
      <c r="G134" s="81">
        <f t="shared" si="8"/>
        <v>0.48390127882663114</v>
      </c>
      <c r="H134" s="10"/>
      <c r="I134" s="32"/>
    </row>
    <row r="135" spans="1:9" ht="15.75" customHeight="1">
      <c r="A135" s="14"/>
      <c r="B135" s="25"/>
      <c r="C135" s="17">
        <v>4040</v>
      </c>
      <c r="D135" s="1" t="s">
        <v>73</v>
      </c>
      <c r="E135" s="8">
        <v>263100</v>
      </c>
      <c r="F135" s="49">
        <v>253703.32</v>
      </c>
      <c r="G135" s="81">
        <f t="shared" si="8"/>
        <v>0.9642847586469023</v>
      </c>
      <c r="H135" s="10"/>
      <c r="I135" s="32"/>
    </row>
    <row r="136" spans="1:9" ht="15" customHeight="1">
      <c r="A136" s="14"/>
      <c r="B136" s="25"/>
      <c r="C136" s="17">
        <v>4110</v>
      </c>
      <c r="D136" s="1" t="s">
        <v>84</v>
      </c>
      <c r="E136" s="8">
        <v>568200</v>
      </c>
      <c r="F136" s="49">
        <v>321656.46</v>
      </c>
      <c r="G136" s="81">
        <f t="shared" si="8"/>
        <v>0.5660972544878564</v>
      </c>
      <c r="H136" s="10"/>
      <c r="I136" s="32"/>
    </row>
    <row r="137" spans="1:9" ht="13.5">
      <c r="A137" s="14"/>
      <c r="B137" s="25"/>
      <c r="C137" s="17">
        <v>4120</v>
      </c>
      <c r="D137" s="1" t="s">
        <v>32</v>
      </c>
      <c r="E137" s="8">
        <v>92500</v>
      </c>
      <c r="F137" s="49">
        <v>40873.95</v>
      </c>
      <c r="G137" s="81">
        <f t="shared" si="8"/>
        <v>0.4418805405405405</v>
      </c>
      <c r="H137" s="10"/>
      <c r="I137" s="32"/>
    </row>
    <row r="138" spans="1:9" ht="27" customHeight="1">
      <c r="A138" s="14"/>
      <c r="B138" s="25"/>
      <c r="C138" s="17">
        <v>4140</v>
      </c>
      <c r="D138" s="4" t="s">
        <v>85</v>
      </c>
      <c r="E138" s="8">
        <v>5000</v>
      </c>
      <c r="F138" s="49">
        <v>0</v>
      </c>
      <c r="G138" s="81">
        <f t="shared" si="8"/>
        <v>0</v>
      </c>
      <c r="H138" s="10"/>
      <c r="I138" s="32"/>
    </row>
    <row r="139" spans="1:9" ht="15" customHeight="1">
      <c r="A139" s="14"/>
      <c r="B139" s="25"/>
      <c r="C139" s="17">
        <v>4170</v>
      </c>
      <c r="D139" s="1" t="s">
        <v>33</v>
      </c>
      <c r="E139" s="8">
        <v>1500</v>
      </c>
      <c r="F139" s="49">
        <v>80</v>
      </c>
      <c r="G139" s="81">
        <f t="shared" si="8"/>
        <v>0.05333333333333334</v>
      </c>
      <c r="H139" s="10"/>
      <c r="I139" s="32"/>
    </row>
    <row r="140" spans="1:9" ht="17.25" customHeight="1">
      <c r="A140" s="14"/>
      <c r="B140" s="25"/>
      <c r="C140" s="17">
        <v>4210</v>
      </c>
      <c r="D140" s="1" t="s">
        <v>36</v>
      </c>
      <c r="E140" s="8">
        <v>254000</v>
      </c>
      <c r="F140" s="49">
        <v>163692.8</v>
      </c>
      <c r="G140" s="81">
        <f t="shared" si="8"/>
        <v>0.644459842519685</v>
      </c>
      <c r="H140" s="10"/>
      <c r="I140" s="32"/>
    </row>
    <row r="141" spans="1:9" ht="15" customHeight="1">
      <c r="A141" s="14"/>
      <c r="B141" s="25"/>
      <c r="C141" s="17">
        <v>4211</v>
      </c>
      <c r="D141" s="1" t="s">
        <v>36</v>
      </c>
      <c r="E141" s="8">
        <v>15000</v>
      </c>
      <c r="F141" s="49">
        <v>3547.78</v>
      </c>
      <c r="G141" s="81">
        <f t="shared" si="8"/>
        <v>0.23651866666666668</v>
      </c>
      <c r="H141" s="10"/>
      <c r="I141" s="32"/>
    </row>
    <row r="142" spans="1:9" ht="25.5" customHeight="1">
      <c r="A142" s="14"/>
      <c r="B142" s="25"/>
      <c r="C142" s="17">
        <v>4240</v>
      </c>
      <c r="D142" s="1" t="s">
        <v>86</v>
      </c>
      <c r="E142" s="8">
        <v>11000</v>
      </c>
      <c r="F142" s="49">
        <v>8133.88</v>
      </c>
      <c r="G142" s="81">
        <f t="shared" si="8"/>
        <v>0.7394436363636364</v>
      </c>
      <c r="H142" s="10"/>
      <c r="I142" s="32"/>
    </row>
    <row r="143" spans="1:9" ht="13.5">
      <c r="A143" s="14"/>
      <c r="B143" s="25"/>
      <c r="C143" s="17">
        <v>4260</v>
      </c>
      <c r="D143" s="1" t="s">
        <v>40</v>
      </c>
      <c r="E143" s="8">
        <v>58900</v>
      </c>
      <c r="F143" s="49">
        <v>30867.26</v>
      </c>
      <c r="G143" s="81">
        <f t="shared" si="8"/>
        <v>0.5240621392190152</v>
      </c>
      <c r="H143" s="10"/>
      <c r="I143" s="32"/>
    </row>
    <row r="144" spans="1:9" ht="13.5">
      <c r="A144" s="14"/>
      <c r="B144" s="25"/>
      <c r="C144" s="17">
        <v>4270</v>
      </c>
      <c r="D144" s="1" t="s">
        <v>48</v>
      </c>
      <c r="E144" s="8">
        <v>70100</v>
      </c>
      <c r="F144" s="49">
        <v>38052.66</v>
      </c>
      <c r="G144" s="81">
        <f t="shared" si="8"/>
        <v>0.5428339514978603</v>
      </c>
      <c r="H144" s="10"/>
      <c r="I144" s="32"/>
    </row>
    <row r="145" spans="1:9" ht="13.5">
      <c r="A145" s="14"/>
      <c r="B145" s="25"/>
      <c r="C145" s="17">
        <v>4280</v>
      </c>
      <c r="D145" s="1" t="s">
        <v>168</v>
      </c>
      <c r="E145" s="8">
        <v>3200</v>
      </c>
      <c r="F145" s="49">
        <v>160</v>
      </c>
      <c r="G145" s="81">
        <f t="shared" si="8"/>
        <v>0.05</v>
      </c>
      <c r="H145" s="10"/>
      <c r="I145" s="32"/>
    </row>
    <row r="146" spans="1:9" ht="13.5">
      <c r="A146" s="14"/>
      <c r="B146" s="25"/>
      <c r="C146" s="17">
        <v>4300</v>
      </c>
      <c r="D146" s="1" t="s">
        <v>29</v>
      </c>
      <c r="E146" s="8">
        <v>43500</v>
      </c>
      <c r="F146" s="49">
        <v>19100.49</v>
      </c>
      <c r="G146" s="81">
        <f t="shared" si="8"/>
        <v>0.43909172413793107</v>
      </c>
      <c r="H146" s="10"/>
      <c r="I146" s="32"/>
    </row>
    <row r="147" spans="1:9" ht="15.75" customHeight="1">
      <c r="A147" s="14"/>
      <c r="B147" s="25"/>
      <c r="C147" s="17">
        <v>4350</v>
      </c>
      <c r="D147" s="1" t="s">
        <v>199</v>
      </c>
      <c r="E147" s="8">
        <v>6000</v>
      </c>
      <c r="F147" s="49">
        <v>2726.42</v>
      </c>
      <c r="G147" s="81">
        <f t="shared" si="8"/>
        <v>0.4544033333333333</v>
      </c>
      <c r="H147" s="10"/>
      <c r="I147" s="32"/>
    </row>
    <row r="148" spans="1:9" ht="39.75" customHeight="1">
      <c r="A148" s="14"/>
      <c r="B148" s="25"/>
      <c r="C148" s="17">
        <v>4370</v>
      </c>
      <c r="D148" s="1" t="s">
        <v>173</v>
      </c>
      <c r="E148" s="8">
        <v>9500</v>
      </c>
      <c r="F148" s="49">
        <v>4063.92</v>
      </c>
      <c r="G148" s="81">
        <f t="shared" si="8"/>
        <v>0.42778105263157895</v>
      </c>
      <c r="H148" s="10"/>
      <c r="I148" s="32"/>
    </row>
    <row r="149" spans="1:9" ht="13.5">
      <c r="A149" s="14"/>
      <c r="B149" s="25"/>
      <c r="C149" s="17">
        <v>4410</v>
      </c>
      <c r="D149" s="1" t="s">
        <v>41</v>
      </c>
      <c r="E149" s="8">
        <v>2900</v>
      </c>
      <c r="F149" s="49">
        <v>496.73</v>
      </c>
      <c r="G149" s="81">
        <f t="shared" si="8"/>
        <v>0.17128620689655172</v>
      </c>
      <c r="H149" s="10"/>
      <c r="I149" s="32"/>
    </row>
    <row r="150" spans="1:9" ht="13.5">
      <c r="A150" s="14"/>
      <c r="B150" s="25"/>
      <c r="C150" s="17">
        <v>4411</v>
      </c>
      <c r="D150" s="1" t="s">
        <v>41</v>
      </c>
      <c r="E150" s="8">
        <v>5445</v>
      </c>
      <c r="F150" s="49">
        <v>802.48</v>
      </c>
      <c r="G150" s="81">
        <f t="shared" si="8"/>
        <v>0.14737924701561064</v>
      </c>
      <c r="H150" s="10"/>
      <c r="I150" s="32"/>
    </row>
    <row r="151" spans="1:9" ht="16.5" customHeight="1">
      <c r="A151" s="14"/>
      <c r="B151" s="25"/>
      <c r="C151" s="17">
        <v>4420</v>
      </c>
      <c r="D151" s="1" t="s">
        <v>68</v>
      </c>
      <c r="E151" s="8">
        <v>100</v>
      </c>
      <c r="F151" s="49">
        <v>9.13</v>
      </c>
      <c r="G151" s="81">
        <f t="shared" si="8"/>
        <v>0.0913</v>
      </c>
      <c r="H151" s="10"/>
      <c r="I151" s="32"/>
    </row>
    <row r="152" spans="1:9" ht="16.5" customHeight="1">
      <c r="A152" s="14"/>
      <c r="B152" s="25"/>
      <c r="C152" s="17">
        <v>4421</v>
      </c>
      <c r="D152" s="1" t="s">
        <v>68</v>
      </c>
      <c r="E152" s="8">
        <v>30000</v>
      </c>
      <c r="F152" s="49">
        <v>9222.03</v>
      </c>
      <c r="G152" s="81">
        <f t="shared" si="8"/>
        <v>0.30740100000000004</v>
      </c>
      <c r="H152" s="10"/>
      <c r="I152" s="32"/>
    </row>
    <row r="153" spans="1:9" ht="13.5">
      <c r="A153" s="14"/>
      <c r="B153" s="25"/>
      <c r="C153" s="17">
        <v>4430</v>
      </c>
      <c r="D153" s="1" t="s">
        <v>54</v>
      </c>
      <c r="E153" s="8">
        <v>6030</v>
      </c>
      <c r="F153" s="49">
        <v>5498</v>
      </c>
      <c r="G153" s="81">
        <f t="shared" si="8"/>
        <v>0.9117744610281924</v>
      </c>
      <c r="H153" s="10"/>
      <c r="I153" s="32"/>
    </row>
    <row r="154" spans="1:9" ht="26.25" customHeight="1">
      <c r="A154" s="14"/>
      <c r="B154" s="25"/>
      <c r="C154" s="17">
        <v>4440</v>
      </c>
      <c r="D154" s="1" t="s">
        <v>70</v>
      </c>
      <c r="E154" s="8">
        <v>187670</v>
      </c>
      <c r="F154" s="49">
        <v>141452.06</v>
      </c>
      <c r="G154" s="81">
        <f t="shared" si="8"/>
        <v>0.7537276069696808</v>
      </c>
      <c r="H154" s="10"/>
      <c r="I154" s="32"/>
    </row>
    <row r="155" spans="1:9" ht="29.25" customHeight="1">
      <c r="A155" s="14"/>
      <c r="B155" s="25"/>
      <c r="C155" s="17">
        <v>4700</v>
      </c>
      <c r="D155" s="1" t="s">
        <v>200</v>
      </c>
      <c r="E155" s="8">
        <v>1000</v>
      </c>
      <c r="F155" s="49">
        <v>715</v>
      </c>
      <c r="G155" s="81">
        <f t="shared" si="8"/>
        <v>0.715</v>
      </c>
      <c r="H155" s="10"/>
      <c r="I155" s="32"/>
    </row>
    <row r="156" spans="1:9" ht="25.5">
      <c r="A156" s="14"/>
      <c r="B156" s="25"/>
      <c r="C156" s="17">
        <v>6050</v>
      </c>
      <c r="D156" s="1" t="s">
        <v>49</v>
      </c>
      <c r="E156" s="8">
        <v>1044570</v>
      </c>
      <c r="F156" s="49">
        <v>0</v>
      </c>
      <c r="G156" s="81">
        <f t="shared" si="8"/>
        <v>0</v>
      </c>
      <c r="H156" s="32"/>
      <c r="I156" s="32"/>
    </row>
    <row r="157" spans="1:9" s="27" customFormat="1" ht="27">
      <c r="A157" s="12"/>
      <c r="B157" s="25" t="s">
        <v>87</v>
      </c>
      <c r="C157" s="12"/>
      <c r="D157" s="3" t="s">
        <v>88</v>
      </c>
      <c r="E157" s="44">
        <f>E158+E159+E160+E161+E162+E163</f>
        <v>419220</v>
      </c>
      <c r="F157" s="28">
        <f>F158+F159+F160+F161+F162+F163</f>
        <v>222916.76999999996</v>
      </c>
      <c r="G157" s="74">
        <f>F157/E157</f>
        <v>0.5317417346500644</v>
      </c>
      <c r="H157" s="33"/>
      <c r="I157" s="33"/>
    </row>
    <row r="158" spans="1:9" ht="25.5" customHeight="1">
      <c r="A158" s="14"/>
      <c r="B158" s="25"/>
      <c r="C158" s="15">
        <v>3020</v>
      </c>
      <c r="D158" s="1" t="s">
        <v>141</v>
      </c>
      <c r="E158" s="8">
        <v>27100</v>
      </c>
      <c r="F158" s="49">
        <v>13183.2</v>
      </c>
      <c r="G158" s="73">
        <f aca="true" t="shared" si="9" ref="G158:G163">F158/E158</f>
        <v>0.4864649446494465</v>
      </c>
      <c r="H158" s="32"/>
      <c r="I158" s="32"/>
    </row>
    <row r="159" spans="1:9" ht="18" customHeight="1">
      <c r="A159" s="14"/>
      <c r="B159" s="25"/>
      <c r="C159" s="20" t="s">
        <v>89</v>
      </c>
      <c r="D159" s="1" t="s">
        <v>83</v>
      </c>
      <c r="E159" s="8">
        <v>288700</v>
      </c>
      <c r="F159" s="49">
        <v>136935.27</v>
      </c>
      <c r="G159" s="73">
        <f t="shared" si="9"/>
        <v>0.474316834083824</v>
      </c>
      <c r="H159" s="32"/>
      <c r="I159" s="32"/>
    </row>
    <row r="160" spans="1:9" ht="16.5" customHeight="1">
      <c r="A160" s="14"/>
      <c r="B160" s="25"/>
      <c r="C160" s="15">
        <v>4040</v>
      </c>
      <c r="D160" s="1" t="s">
        <v>73</v>
      </c>
      <c r="E160" s="8">
        <v>23100</v>
      </c>
      <c r="F160" s="49">
        <v>20912.9</v>
      </c>
      <c r="G160" s="73">
        <f t="shared" si="9"/>
        <v>0.9053203463203464</v>
      </c>
      <c r="H160" s="32"/>
      <c r="I160" s="32"/>
    </row>
    <row r="161" spans="1:9" ht="13.5">
      <c r="A161" s="14"/>
      <c r="B161" s="25"/>
      <c r="C161" s="15">
        <v>4110</v>
      </c>
      <c r="D161" s="1" t="s">
        <v>84</v>
      </c>
      <c r="E161" s="8">
        <v>51500</v>
      </c>
      <c r="F161" s="49">
        <v>28377.36</v>
      </c>
      <c r="G161" s="73">
        <f t="shared" si="9"/>
        <v>0.5510166990291262</v>
      </c>
      <c r="H161" s="32"/>
      <c r="I161" s="32"/>
    </row>
    <row r="162" spans="1:7" ht="13.5">
      <c r="A162" s="14"/>
      <c r="B162" s="25"/>
      <c r="C162" s="15">
        <v>4120</v>
      </c>
      <c r="D162" s="1" t="s">
        <v>32</v>
      </c>
      <c r="E162" s="8">
        <v>8400</v>
      </c>
      <c r="F162" s="49">
        <v>3128.58</v>
      </c>
      <c r="G162" s="73">
        <f t="shared" si="9"/>
        <v>0.37245</v>
      </c>
    </row>
    <row r="163" spans="1:7" ht="29.25" customHeight="1">
      <c r="A163" s="14"/>
      <c r="B163" s="25"/>
      <c r="C163" s="15">
        <v>4440</v>
      </c>
      <c r="D163" s="1" t="s">
        <v>70</v>
      </c>
      <c r="E163" s="8">
        <v>20420</v>
      </c>
      <c r="F163" s="49">
        <v>20379.46</v>
      </c>
      <c r="G163" s="73">
        <f t="shared" si="9"/>
        <v>0.9980146914789422</v>
      </c>
    </row>
    <row r="164" spans="1:7" s="27" customFormat="1" ht="13.5">
      <c r="A164" s="12"/>
      <c r="B164" s="25" t="s">
        <v>12</v>
      </c>
      <c r="C164" s="12"/>
      <c r="D164" s="3" t="s">
        <v>90</v>
      </c>
      <c r="E164" s="44">
        <f>SUM(E165:E186)</f>
        <v>944571</v>
      </c>
      <c r="F164" s="28">
        <f>SUM(F165:F186)</f>
        <v>497224.3499999999</v>
      </c>
      <c r="G164" s="74">
        <f>F164/E164</f>
        <v>0.5264023032678327</v>
      </c>
    </row>
    <row r="165" spans="1:7" s="27" customFormat="1" ht="50.25" customHeight="1">
      <c r="A165" s="17"/>
      <c r="B165" s="48"/>
      <c r="C165" s="17">
        <v>2310</v>
      </c>
      <c r="D165" s="1" t="s">
        <v>153</v>
      </c>
      <c r="E165" s="8">
        <v>99691</v>
      </c>
      <c r="F165" s="49">
        <v>45089.86</v>
      </c>
      <c r="G165" s="73">
        <f aca="true" t="shared" si="10" ref="G165:G186">F165/E165</f>
        <v>0.45229619524330184</v>
      </c>
    </row>
    <row r="166" spans="1:7" ht="25.5" customHeight="1">
      <c r="A166" s="14"/>
      <c r="B166" s="25"/>
      <c r="C166" s="17">
        <v>3020</v>
      </c>
      <c r="D166" s="1" t="s">
        <v>141</v>
      </c>
      <c r="E166" s="8">
        <v>30600</v>
      </c>
      <c r="F166" s="49">
        <v>17562.8</v>
      </c>
      <c r="G166" s="73">
        <f t="shared" si="10"/>
        <v>0.5739477124183007</v>
      </c>
    </row>
    <row r="167" spans="1:7" ht="17.25" customHeight="1">
      <c r="A167" s="14"/>
      <c r="B167" s="25"/>
      <c r="C167" s="17">
        <v>4010</v>
      </c>
      <c r="D167" s="1" t="s">
        <v>83</v>
      </c>
      <c r="E167" s="8">
        <v>450300</v>
      </c>
      <c r="F167" s="49">
        <v>228968.7</v>
      </c>
      <c r="G167" s="73">
        <f t="shared" si="10"/>
        <v>0.5084803464357096</v>
      </c>
    </row>
    <row r="168" spans="1:7" ht="16.5" customHeight="1">
      <c r="A168" s="14"/>
      <c r="B168" s="25"/>
      <c r="C168" s="17">
        <v>4040</v>
      </c>
      <c r="D168" s="1" t="s">
        <v>73</v>
      </c>
      <c r="E168" s="8">
        <v>34200</v>
      </c>
      <c r="F168" s="49">
        <v>30536.6</v>
      </c>
      <c r="G168" s="73">
        <f t="shared" si="10"/>
        <v>0.8928830409356725</v>
      </c>
    </row>
    <row r="169" spans="1:7" ht="16.5" customHeight="1">
      <c r="A169" s="14"/>
      <c r="B169" s="25"/>
      <c r="C169" s="17">
        <v>4110</v>
      </c>
      <c r="D169" s="1" t="s">
        <v>84</v>
      </c>
      <c r="E169" s="8">
        <v>77700</v>
      </c>
      <c r="F169" s="49">
        <v>44368.86</v>
      </c>
      <c r="G169" s="73">
        <f t="shared" si="10"/>
        <v>0.5710277992277992</v>
      </c>
    </row>
    <row r="170" spans="1:7" ht="15" customHeight="1">
      <c r="A170" s="14"/>
      <c r="B170" s="25"/>
      <c r="C170" s="17">
        <v>4117</v>
      </c>
      <c r="D170" s="1" t="s">
        <v>84</v>
      </c>
      <c r="E170" s="8">
        <v>603</v>
      </c>
      <c r="F170" s="49">
        <v>0</v>
      </c>
      <c r="G170" s="73">
        <f t="shared" si="10"/>
        <v>0</v>
      </c>
    </row>
    <row r="171" spans="1:7" ht="15.75" customHeight="1">
      <c r="A171" s="14"/>
      <c r="B171" s="25"/>
      <c r="C171" s="17">
        <v>4119</v>
      </c>
      <c r="D171" s="1" t="s">
        <v>84</v>
      </c>
      <c r="E171" s="8">
        <v>402</v>
      </c>
      <c r="F171" s="49">
        <v>0</v>
      </c>
      <c r="G171" s="73">
        <f t="shared" si="10"/>
        <v>0</v>
      </c>
    </row>
    <row r="172" spans="1:7" ht="13.5">
      <c r="A172" s="14"/>
      <c r="B172" s="25"/>
      <c r="C172" s="17">
        <v>4120</v>
      </c>
      <c r="D172" s="1" t="s">
        <v>32</v>
      </c>
      <c r="E172" s="8">
        <v>12700</v>
      </c>
      <c r="F172" s="49">
        <v>5505.2</v>
      </c>
      <c r="G172" s="73">
        <f t="shared" si="10"/>
        <v>0.4334803149606299</v>
      </c>
    </row>
    <row r="173" spans="1:7" ht="13.5">
      <c r="A173" s="14"/>
      <c r="B173" s="25"/>
      <c r="C173" s="17">
        <v>4127</v>
      </c>
      <c r="D173" s="1" t="s">
        <v>32</v>
      </c>
      <c r="E173" s="8">
        <v>86</v>
      </c>
      <c r="F173" s="49">
        <v>0</v>
      </c>
      <c r="G173" s="73">
        <f t="shared" si="10"/>
        <v>0</v>
      </c>
    </row>
    <row r="174" spans="1:7" ht="13.5">
      <c r="A174" s="14"/>
      <c r="B174" s="25"/>
      <c r="C174" s="17">
        <v>4129</v>
      </c>
      <c r="D174" s="1" t="s">
        <v>32</v>
      </c>
      <c r="E174" s="8">
        <v>57</v>
      </c>
      <c r="F174" s="49">
        <v>0</v>
      </c>
      <c r="G174" s="73">
        <f t="shared" si="10"/>
        <v>0</v>
      </c>
    </row>
    <row r="175" spans="1:7" ht="17.25" customHeight="1">
      <c r="A175" s="14"/>
      <c r="B175" s="25"/>
      <c r="C175" s="17">
        <v>4177</v>
      </c>
      <c r="D175" s="1" t="s">
        <v>163</v>
      </c>
      <c r="E175" s="8">
        <v>56211</v>
      </c>
      <c r="F175" s="49">
        <v>26840</v>
      </c>
      <c r="G175" s="73">
        <f t="shared" si="10"/>
        <v>0.47748661294052763</v>
      </c>
    </row>
    <row r="176" spans="1:7" ht="15" customHeight="1">
      <c r="A176" s="14"/>
      <c r="B176" s="25"/>
      <c r="C176" s="17">
        <v>4179</v>
      </c>
      <c r="D176" s="1" t="s">
        <v>163</v>
      </c>
      <c r="E176" s="8">
        <v>8851</v>
      </c>
      <c r="F176" s="49">
        <v>4252.5</v>
      </c>
      <c r="G176" s="73">
        <f t="shared" si="10"/>
        <v>0.48045418596768724</v>
      </c>
    </row>
    <row r="177" spans="1:7" ht="15.75" customHeight="1">
      <c r="A177" s="14"/>
      <c r="B177" s="25"/>
      <c r="C177" s="17">
        <v>4210</v>
      </c>
      <c r="D177" s="1" t="s">
        <v>36</v>
      </c>
      <c r="E177" s="8">
        <v>12600</v>
      </c>
      <c r="F177" s="49">
        <v>4452.44</v>
      </c>
      <c r="G177" s="73">
        <f t="shared" si="10"/>
        <v>0.35336825396825394</v>
      </c>
    </row>
    <row r="178" spans="1:7" ht="13.5">
      <c r="A178" s="14"/>
      <c r="B178" s="25"/>
      <c r="C178" s="17">
        <v>4220</v>
      </c>
      <c r="D178" s="1" t="s">
        <v>91</v>
      </c>
      <c r="E178" s="8">
        <v>97000</v>
      </c>
      <c r="F178" s="49">
        <v>50475.34</v>
      </c>
      <c r="G178" s="73">
        <f t="shared" si="10"/>
        <v>0.5203643298969072</v>
      </c>
    </row>
    <row r="179" spans="1:7" ht="25.5">
      <c r="A179" s="14"/>
      <c r="B179" s="25"/>
      <c r="C179" s="17">
        <v>4240</v>
      </c>
      <c r="D179" s="1" t="s">
        <v>86</v>
      </c>
      <c r="E179" s="8">
        <v>7100</v>
      </c>
      <c r="F179" s="49">
        <v>2116.16</v>
      </c>
      <c r="G179" s="73">
        <f t="shared" si="10"/>
        <v>0.29805070422535207</v>
      </c>
    </row>
    <row r="180" spans="1:7" ht="13.5">
      <c r="A180" s="14"/>
      <c r="B180" s="25"/>
      <c r="C180" s="17">
        <v>4260</v>
      </c>
      <c r="D180" s="1" t="s">
        <v>40</v>
      </c>
      <c r="E180" s="8">
        <v>19000</v>
      </c>
      <c r="F180" s="49">
        <v>9924.66</v>
      </c>
      <c r="G180" s="73">
        <f t="shared" si="10"/>
        <v>0.5223505263157895</v>
      </c>
    </row>
    <row r="181" spans="1:7" ht="13.5">
      <c r="A181" s="14"/>
      <c r="B181" s="25"/>
      <c r="C181" s="17">
        <v>4270</v>
      </c>
      <c r="D181" s="1" t="s">
        <v>48</v>
      </c>
      <c r="E181" s="8">
        <v>1000</v>
      </c>
      <c r="F181" s="49">
        <v>471.4</v>
      </c>
      <c r="G181" s="73">
        <f t="shared" si="10"/>
        <v>0.4714</v>
      </c>
    </row>
    <row r="182" spans="1:7" ht="13.5">
      <c r="A182" s="14"/>
      <c r="B182" s="25"/>
      <c r="C182" s="17">
        <v>4300</v>
      </c>
      <c r="D182" s="1" t="s">
        <v>29</v>
      </c>
      <c r="E182" s="8">
        <v>3000</v>
      </c>
      <c r="F182" s="49">
        <v>12.3</v>
      </c>
      <c r="G182" s="73">
        <f t="shared" si="10"/>
        <v>0.0041</v>
      </c>
    </row>
    <row r="183" spans="1:7" ht="15.75" customHeight="1">
      <c r="A183" s="14"/>
      <c r="B183" s="25"/>
      <c r="C183" s="17">
        <v>4350</v>
      </c>
      <c r="D183" s="1" t="s">
        <v>66</v>
      </c>
      <c r="E183" s="8">
        <v>700</v>
      </c>
      <c r="F183" s="49">
        <v>408.88</v>
      </c>
      <c r="G183" s="73">
        <f t="shared" si="10"/>
        <v>0.5841142857142857</v>
      </c>
    </row>
    <row r="184" spans="1:7" ht="41.25" customHeight="1">
      <c r="A184" s="14"/>
      <c r="B184" s="25"/>
      <c r="C184" s="17">
        <v>4370</v>
      </c>
      <c r="D184" s="1" t="s">
        <v>173</v>
      </c>
      <c r="E184" s="8">
        <v>1200</v>
      </c>
      <c r="F184" s="49">
        <v>511.83</v>
      </c>
      <c r="G184" s="73">
        <f t="shared" si="10"/>
        <v>0.426525</v>
      </c>
    </row>
    <row r="185" spans="1:7" ht="13.5">
      <c r="A185" s="14"/>
      <c r="B185" s="25"/>
      <c r="C185" s="17">
        <v>4430</v>
      </c>
      <c r="D185" s="1" t="s">
        <v>54</v>
      </c>
      <c r="E185" s="8">
        <v>2270</v>
      </c>
      <c r="F185" s="49">
        <v>2267</v>
      </c>
      <c r="G185" s="73">
        <f t="shared" si="10"/>
        <v>0.9986784140969163</v>
      </c>
    </row>
    <row r="186" spans="1:7" ht="24.75" customHeight="1">
      <c r="A186" s="14"/>
      <c r="B186" s="25"/>
      <c r="C186" s="17">
        <v>4440</v>
      </c>
      <c r="D186" s="1" t="s">
        <v>70</v>
      </c>
      <c r="E186" s="8">
        <v>29300</v>
      </c>
      <c r="F186" s="49">
        <v>23459.82</v>
      </c>
      <c r="G186" s="73">
        <f t="shared" si="10"/>
        <v>0.8006764505119454</v>
      </c>
    </row>
    <row r="187" spans="1:7" s="27" customFormat="1" ht="13.5">
      <c r="A187" s="12"/>
      <c r="B187" s="25" t="s">
        <v>13</v>
      </c>
      <c r="C187" s="12"/>
      <c r="D187" s="3" t="s">
        <v>92</v>
      </c>
      <c r="E187" s="44">
        <f>SUM(E188:E206)</f>
        <v>2537400</v>
      </c>
      <c r="F187" s="28">
        <f>SUM(F188:F206)</f>
        <v>1308074.23</v>
      </c>
      <c r="G187" s="74">
        <f>F187/E187</f>
        <v>0.5155175494600772</v>
      </c>
    </row>
    <row r="188" spans="1:7" ht="26.25" customHeight="1">
      <c r="A188" s="14"/>
      <c r="B188" s="25"/>
      <c r="C188" s="17">
        <v>3020</v>
      </c>
      <c r="D188" s="1" t="s">
        <v>174</v>
      </c>
      <c r="E188" s="8">
        <v>116600</v>
      </c>
      <c r="F188" s="49">
        <v>57921.19</v>
      </c>
      <c r="G188" s="73">
        <f aca="true" t="shared" si="11" ref="G188:G206">F188/E188</f>
        <v>0.49675120068610634</v>
      </c>
    </row>
    <row r="189" spans="1:7" ht="13.5">
      <c r="A189" s="14"/>
      <c r="B189" s="25"/>
      <c r="C189" s="17">
        <v>3240</v>
      </c>
      <c r="D189" s="1" t="s">
        <v>116</v>
      </c>
      <c r="E189" s="8">
        <v>3600</v>
      </c>
      <c r="F189" s="49">
        <v>2900</v>
      </c>
      <c r="G189" s="73">
        <f t="shared" si="11"/>
        <v>0.8055555555555556</v>
      </c>
    </row>
    <row r="190" spans="1:7" ht="16.5" customHeight="1">
      <c r="A190" s="14"/>
      <c r="B190" s="25"/>
      <c r="C190" s="17">
        <v>4010</v>
      </c>
      <c r="D190" s="1" t="s">
        <v>83</v>
      </c>
      <c r="E190" s="8">
        <v>1701500</v>
      </c>
      <c r="F190" s="49">
        <v>797937.64</v>
      </c>
      <c r="G190" s="73">
        <f t="shared" si="11"/>
        <v>0.4689612929767852</v>
      </c>
    </row>
    <row r="191" spans="1:7" ht="15.75" customHeight="1">
      <c r="A191" s="14"/>
      <c r="B191" s="25"/>
      <c r="C191" s="17">
        <v>4040</v>
      </c>
      <c r="D191" s="1" t="s">
        <v>73</v>
      </c>
      <c r="E191" s="8">
        <v>134500</v>
      </c>
      <c r="F191" s="49">
        <v>125712.6</v>
      </c>
      <c r="G191" s="73">
        <f t="shared" si="11"/>
        <v>0.9346661710037175</v>
      </c>
    </row>
    <row r="192" spans="1:7" ht="15" customHeight="1">
      <c r="A192" s="14"/>
      <c r="B192" s="25"/>
      <c r="C192" s="17">
        <v>4110</v>
      </c>
      <c r="D192" s="1" t="s">
        <v>84</v>
      </c>
      <c r="E192" s="8">
        <v>292000</v>
      </c>
      <c r="F192" s="49">
        <v>159403.34</v>
      </c>
      <c r="G192" s="73">
        <f t="shared" si="11"/>
        <v>0.5459018493150685</v>
      </c>
    </row>
    <row r="193" spans="1:7" ht="13.5">
      <c r="A193" s="14"/>
      <c r="B193" s="25"/>
      <c r="C193" s="17">
        <v>4120</v>
      </c>
      <c r="D193" s="1" t="s">
        <v>32</v>
      </c>
      <c r="E193" s="8">
        <v>47300</v>
      </c>
      <c r="F193" s="49">
        <v>20725.66</v>
      </c>
      <c r="G193" s="73">
        <f t="shared" si="11"/>
        <v>0.43817463002114165</v>
      </c>
    </row>
    <row r="194" spans="1:7" ht="15.75" customHeight="1">
      <c r="A194" s="14"/>
      <c r="B194" s="25"/>
      <c r="C194" s="17">
        <v>4170</v>
      </c>
      <c r="D194" s="1" t="s">
        <v>33</v>
      </c>
      <c r="E194" s="8">
        <v>400</v>
      </c>
      <c r="F194" s="49">
        <v>0</v>
      </c>
      <c r="G194" s="73">
        <f t="shared" si="11"/>
        <v>0</v>
      </c>
    </row>
    <row r="195" spans="1:7" ht="17.25" customHeight="1">
      <c r="A195" s="14"/>
      <c r="B195" s="25"/>
      <c r="C195" s="17">
        <v>4210</v>
      </c>
      <c r="D195" s="1" t="s">
        <v>36</v>
      </c>
      <c r="E195" s="8">
        <v>72500</v>
      </c>
      <c r="F195" s="49">
        <v>42686.48</v>
      </c>
      <c r="G195" s="73">
        <f t="shared" si="11"/>
        <v>0.5887790344827587</v>
      </c>
    </row>
    <row r="196" spans="1:7" ht="25.5">
      <c r="A196" s="14"/>
      <c r="B196" s="25"/>
      <c r="C196" s="17">
        <v>4240</v>
      </c>
      <c r="D196" s="1" t="s">
        <v>86</v>
      </c>
      <c r="E196" s="8">
        <v>7500</v>
      </c>
      <c r="F196" s="49">
        <v>5899.15</v>
      </c>
      <c r="G196" s="73">
        <f t="shared" si="11"/>
        <v>0.7865533333333333</v>
      </c>
    </row>
    <row r="197" spans="1:7" ht="13.5">
      <c r="A197" s="14"/>
      <c r="B197" s="25"/>
      <c r="C197" s="17">
        <v>4260</v>
      </c>
      <c r="D197" s="1" t="s">
        <v>40</v>
      </c>
      <c r="E197" s="8">
        <v>24500</v>
      </c>
      <c r="F197" s="49">
        <v>9531.49</v>
      </c>
      <c r="G197" s="73">
        <f t="shared" si="11"/>
        <v>0.3890404081632653</v>
      </c>
    </row>
    <row r="198" spans="1:7" ht="13.5">
      <c r="A198" s="14"/>
      <c r="B198" s="25"/>
      <c r="C198" s="17">
        <v>4270</v>
      </c>
      <c r="D198" s="1" t="s">
        <v>48</v>
      </c>
      <c r="E198" s="8">
        <v>14000</v>
      </c>
      <c r="F198" s="49">
        <v>3032.79</v>
      </c>
      <c r="G198" s="73">
        <f t="shared" si="11"/>
        <v>0.21662785714285715</v>
      </c>
    </row>
    <row r="199" spans="1:7" ht="13.5">
      <c r="A199" s="14"/>
      <c r="B199" s="25"/>
      <c r="C199" s="17">
        <v>4280</v>
      </c>
      <c r="D199" s="1" t="s">
        <v>168</v>
      </c>
      <c r="E199" s="8">
        <v>1000</v>
      </c>
      <c r="F199" s="49">
        <v>50</v>
      </c>
      <c r="G199" s="73">
        <f t="shared" si="11"/>
        <v>0.05</v>
      </c>
    </row>
    <row r="200" spans="1:7" ht="13.5">
      <c r="A200" s="14"/>
      <c r="B200" s="25"/>
      <c r="C200" s="17">
        <v>4300</v>
      </c>
      <c r="D200" s="1" t="s">
        <v>29</v>
      </c>
      <c r="E200" s="8">
        <v>19000</v>
      </c>
      <c r="F200" s="49">
        <v>5198.03</v>
      </c>
      <c r="G200" s="73">
        <f t="shared" si="11"/>
        <v>0.27358052631578944</v>
      </c>
    </row>
    <row r="201" spans="1:7" ht="15.75" customHeight="1">
      <c r="A201" s="14"/>
      <c r="B201" s="25"/>
      <c r="C201" s="17">
        <v>4350</v>
      </c>
      <c r="D201" s="1" t="s">
        <v>66</v>
      </c>
      <c r="E201" s="8">
        <v>1000</v>
      </c>
      <c r="F201" s="49">
        <v>470.28</v>
      </c>
      <c r="G201" s="73">
        <f t="shared" si="11"/>
        <v>0.47028</v>
      </c>
    </row>
    <row r="202" spans="1:7" ht="39" customHeight="1">
      <c r="A202" s="14"/>
      <c r="B202" s="25"/>
      <c r="C202" s="17">
        <v>4370</v>
      </c>
      <c r="D202" s="1" t="s">
        <v>173</v>
      </c>
      <c r="E202" s="8">
        <v>1700</v>
      </c>
      <c r="F202" s="49">
        <v>886.84</v>
      </c>
      <c r="G202" s="73">
        <f t="shared" si="11"/>
        <v>0.5216705882352941</v>
      </c>
    </row>
    <row r="203" spans="1:7" ht="13.5">
      <c r="A203" s="14"/>
      <c r="B203" s="25"/>
      <c r="C203" s="17">
        <v>4410</v>
      </c>
      <c r="D203" s="1" t="s">
        <v>41</v>
      </c>
      <c r="E203" s="8">
        <v>1000</v>
      </c>
      <c r="F203" s="49">
        <v>712.74</v>
      </c>
      <c r="G203" s="73">
        <f t="shared" si="11"/>
        <v>0.71274</v>
      </c>
    </row>
    <row r="204" spans="1:7" ht="13.5">
      <c r="A204" s="14"/>
      <c r="B204" s="25"/>
      <c r="C204" s="17">
        <v>4430</v>
      </c>
      <c r="D204" s="1" t="s">
        <v>37</v>
      </c>
      <c r="E204" s="8">
        <v>2600</v>
      </c>
      <c r="F204" s="49">
        <v>2456</v>
      </c>
      <c r="G204" s="73">
        <f t="shared" si="11"/>
        <v>0.9446153846153846</v>
      </c>
    </row>
    <row r="205" spans="1:7" ht="24.75" customHeight="1">
      <c r="A205" s="14"/>
      <c r="B205" s="25"/>
      <c r="C205" s="17">
        <v>4440</v>
      </c>
      <c r="D205" s="1" t="s">
        <v>70</v>
      </c>
      <c r="E205" s="8">
        <v>96200</v>
      </c>
      <c r="F205" s="49">
        <v>72200</v>
      </c>
      <c r="G205" s="73">
        <f t="shared" si="11"/>
        <v>0.7505197505197505</v>
      </c>
    </row>
    <row r="206" spans="1:7" ht="24" customHeight="1">
      <c r="A206" s="14"/>
      <c r="B206" s="25"/>
      <c r="C206" s="17">
        <v>4700</v>
      </c>
      <c r="D206" s="1" t="s">
        <v>200</v>
      </c>
      <c r="E206" s="8">
        <v>500</v>
      </c>
      <c r="F206" s="49">
        <v>350</v>
      </c>
      <c r="G206" s="73">
        <f t="shared" si="11"/>
        <v>0.7</v>
      </c>
    </row>
    <row r="207" spans="1:7" s="27" customFormat="1" ht="15.75" customHeight="1">
      <c r="A207" s="12"/>
      <c r="B207" s="25" t="s">
        <v>14</v>
      </c>
      <c r="C207" s="12"/>
      <c r="D207" s="3" t="s">
        <v>93</v>
      </c>
      <c r="E207" s="44">
        <f>E208+E209+E210+E211</f>
        <v>206000</v>
      </c>
      <c r="F207" s="28">
        <f>F208+F209+F210+F211</f>
        <v>137103.43</v>
      </c>
      <c r="G207" s="74">
        <f aca="true" t="shared" si="12" ref="G207:G212">F207/E207</f>
        <v>0.6655506310679611</v>
      </c>
    </row>
    <row r="208" spans="1:7" ht="15.75" customHeight="1">
      <c r="A208" s="14"/>
      <c r="B208" s="25"/>
      <c r="C208" s="17">
        <v>4210</v>
      </c>
      <c r="D208" s="1" t="s">
        <v>36</v>
      </c>
      <c r="E208" s="8">
        <v>135550</v>
      </c>
      <c r="F208" s="49">
        <v>101664.28</v>
      </c>
      <c r="G208" s="73">
        <f t="shared" si="12"/>
        <v>0.7500131316857248</v>
      </c>
    </row>
    <row r="209" spans="1:7" ht="13.5">
      <c r="A209" s="14"/>
      <c r="B209" s="25"/>
      <c r="C209" s="17">
        <v>4270</v>
      </c>
      <c r="D209" s="1" t="s">
        <v>48</v>
      </c>
      <c r="E209" s="8">
        <v>34000</v>
      </c>
      <c r="F209" s="49">
        <v>11059.42</v>
      </c>
      <c r="G209" s="73">
        <f t="shared" si="12"/>
        <v>0.3252770588235294</v>
      </c>
    </row>
    <row r="210" spans="1:7" ht="13.5">
      <c r="A210" s="14"/>
      <c r="B210" s="25"/>
      <c r="C210" s="17">
        <v>4300</v>
      </c>
      <c r="D210" s="1" t="s">
        <v>29</v>
      </c>
      <c r="E210" s="8">
        <v>22000</v>
      </c>
      <c r="F210" s="49">
        <v>11023.73</v>
      </c>
      <c r="G210" s="73">
        <f t="shared" si="12"/>
        <v>0.5010786363636364</v>
      </c>
    </row>
    <row r="211" spans="1:7" ht="13.5">
      <c r="A211" s="14"/>
      <c r="B211" s="25"/>
      <c r="C211" s="17">
        <v>4430</v>
      </c>
      <c r="D211" s="1" t="s">
        <v>54</v>
      </c>
      <c r="E211" s="8">
        <v>14450</v>
      </c>
      <c r="F211" s="49">
        <v>13356</v>
      </c>
      <c r="G211" s="73">
        <f t="shared" si="12"/>
        <v>0.9242906574394464</v>
      </c>
    </row>
    <row r="212" spans="1:7" s="27" customFormat="1" ht="13.5">
      <c r="A212" s="12"/>
      <c r="B212" s="25" t="s">
        <v>94</v>
      </c>
      <c r="C212" s="12"/>
      <c r="D212" s="3" t="s">
        <v>184</v>
      </c>
      <c r="E212" s="44">
        <f>SUM(E213:E221)</f>
        <v>386000</v>
      </c>
      <c r="F212" s="28">
        <f>SUM(F213:F221)</f>
        <v>202799.88</v>
      </c>
      <c r="G212" s="74">
        <f t="shared" si="12"/>
        <v>0.5253882901554404</v>
      </c>
    </row>
    <row r="213" spans="1:7" ht="25.5" customHeight="1">
      <c r="A213" s="14"/>
      <c r="B213" s="25"/>
      <c r="C213" s="17">
        <v>3020</v>
      </c>
      <c r="D213" s="1" t="s">
        <v>141</v>
      </c>
      <c r="E213" s="8">
        <v>16300</v>
      </c>
      <c r="F213" s="49">
        <v>8186.04</v>
      </c>
      <c r="G213" s="73">
        <f aca="true" t="shared" si="13" ref="G213:G221">F213/E213</f>
        <v>0.5022110429447852</v>
      </c>
    </row>
    <row r="214" spans="1:7" ht="14.25" customHeight="1">
      <c r="A214" s="14"/>
      <c r="B214" s="25"/>
      <c r="C214" s="17">
        <v>4010</v>
      </c>
      <c r="D214" s="1" t="s">
        <v>83</v>
      </c>
      <c r="E214" s="8">
        <v>266000</v>
      </c>
      <c r="F214" s="49">
        <v>124245.98</v>
      </c>
      <c r="G214" s="73">
        <f t="shared" si="13"/>
        <v>0.4670901503759398</v>
      </c>
    </row>
    <row r="215" spans="1:7" ht="16.5" customHeight="1">
      <c r="A215" s="14"/>
      <c r="B215" s="25"/>
      <c r="C215" s="17">
        <v>4040</v>
      </c>
      <c r="D215" s="1" t="s">
        <v>73</v>
      </c>
      <c r="E215" s="8">
        <v>20000</v>
      </c>
      <c r="F215" s="49">
        <v>19256.75</v>
      </c>
      <c r="G215" s="73">
        <f t="shared" si="13"/>
        <v>0.9628375</v>
      </c>
    </row>
    <row r="216" spans="1:7" ht="15" customHeight="1">
      <c r="A216" s="14"/>
      <c r="B216" s="25"/>
      <c r="C216" s="17">
        <v>4110</v>
      </c>
      <c r="D216" s="1" t="s">
        <v>84</v>
      </c>
      <c r="E216" s="8">
        <v>45700</v>
      </c>
      <c r="F216" s="49">
        <v>25050.79</v>
      </c>
      <c r="G216" s="73">
        <f t="shared" si="13"/>
        <v>0.548157330415755</v>
      </c>
    </row>
    <row r="217" spans="1:7" ht="13.5">
      <c r="A217" s="14"/>
      <c r="B217" s="25"/>
      <c r="C217" s="17">
        <v>4120</v>
      </c>
      <c r="D217" s="1" t="s">
        <v>32</v>
      </c>
      <c r="E217" s="8">
        <v>7500</v>
      </c>
      <c r="F217" s="49">
        <v>3153.89</v>
      </c>
      <c r="G217" s="73">
        <f t="shared" si="13"/>
        <v>0.42051866666666665</v>
      </c>
    </row>
    <row r="218" spans="1:7" ht="15" customHeight="1">
      <c r="A218" s="14"/>
      <c r="B218" s="25"/>
      <c r="C218" s="17">
        <v>4210</v>
      </c>
      <c r="D218" s="1" t="s">
        <v>36</v>
      </c>
      <c r="E218" s="8">
        <v>13500</v>
      </c>
      <c r="F218" s="49">
        <v>12919.63</v>
      </c>
      <c r="G218" s="73">
        <f t="shared" si="13"/>
        <v>0.9570096296296295</v>
      </c>
    </row>
    <row r="219" spans="1:7" ht="25.5">
      <c r="A219" s="14"/>
      <c r="B219" s="25"/>
      <c r="C219" s="17">
        <v>4240</v>
      </c>
      <c r="D219" s="1" t="s">
        <v>86</v>
      </c>
      <c r="E219" s="8">
        <v>2500</v>
      </c>
      <c r="F219" s="49">
        <v>577.8</v>
      </c>
      <c r="G219" s="73">
        <f t="shared" si="13"/>
        <v>0.23112</v>
      </c>
    </row>
    <row r="220" spans="1:7" ht="13.5">
      <c r="A220" s="14"/>
      <c r="B220" s="25"/>
      <c r="C220" s="17">
        <v>4300</v>
      </c>
      <c r="D220" s="5" t="s">
        <v>29</v>
      </c>
      <c r="E220" s="8">
        <v>2000</v>
      </c>
      <c r="F220" s="49">
        <v>9</v>
      </c>
      <c r="G220" s="73">
        <f t="shared" si="13"/>
        <v>0.0045</v>
      </c>
    </row>
    <row r="221" spans="1:7" ht="26.25" customHeight="1">
      <c r="A221" s="14"/>
      <c r="B221" s="25"/>
      <c r="C221" s="17">
        <v>4440</v>
      </c>
      <c r="D221" s="1" t="s">
        <v>70</v>
      </c>
      <c r="E221" s="8">
        <v>12500</v>
      </c>
      <c r="F221" s="49">
        <v>9400</v>
      </c>
      <c r="G221" s="73">
        <f t="shared" si="13"/>
        <v>0.752</v>
      </c>
    </row>
    <row r="222" spans="1:7" ht="27">
      <c r="A222" s="14"/>
      <c r="B222" s="25" t="s">
        <v>15</v>
      </c>
      <c r="C222" s="17"/>
      <c r="D222" s="3" t="s">
        <v>95</v>
      </c>
      <c r="E222" s="101">
        <f>E223+E224</f>
        <v>49200</v>
      </c>
      <c r="F222" s="102">
        <f>F223+F224</f>
        <v>19810.55</v>
      </c>
      <c r="G222" s="76">
        <f>F222/E222</f>
        <v>0.4026534552845528</v>
      </c>
    </row>
    <row r="223" spans="1:7" ht="13.5">
      <c r="A223" s="14"/>
      <c r="B223" s="25"/>
      <c r="C223" s="17">
        <v>4300</v>
      </c>
      <c r="D223" s="1" t="s">
        <v>29</v>
      </c>
      <c r="E223" s="8">
        <v>25600</v>
      </c>
      <c r="F223" s="49">
        <v>5450</v>
      </c>
      <c r="G223" s="73">
        <f>F223/E223</f>
        <v>0.212890625</v>
      </c>
    </row>
    <row r="224" spans="1:7" ht="25.5" customHeight="1">
      <c r="A224" s="14"/>
      <c r="B224" s="25"/>
      <c r="C224" s="17">
        <v>4700</v>
      </c>
      <c r="D224" s="1" t="s">
        <v>175</v>
      </c>
      <c r="E224" s="8">
        <v>23600</v>
      </c>
      <c r="F224" s="49">
        <v>14360.55</v>
      </c>
      <c r="G224" s="73">
        <f>F224/E224</f>
        <v>0.6084978813559322</v>
      </c>
    </row>
    <row r="225" spans="1:7" ht="15.75" customHeight="1">
      <c r="A225" s="14"/>
      <c r="B225" s="25" t="s">
        <v>132</v>
      </c>
      <c r="C225" s="17"/>
      <c r="D225" s="3" t="s">
        <v>185</v>
      </c>
      <c r="E225" s="44">
        <f>SUM(E226:E233)</f>
        <v>139000</v>
      </c>
      <c r="F225" s="28">
        <f>SUM(F226:F233)</f>
        <v>75706.65</v>
      </c>
      <c r="G225" s="76">
        <f>F225/E225</f>
        <v>0.5446521582733812</v>
      </c>
    </row>
    <row r="226" spans="1:7" ht="15" customHeight="1">
      <c r="A226" s="14"/>
      <c r="B226" s="25"/>
      <c r="C226" s="17">
        <v>4010</v>
      </c>
      <c r="D226" s="1" t="s">
        <v>60</v>
      </c>
      <c r="E226" s="8">
        <v>76000</v>
      </c>
      <c r="F226" s="49">
        <v>36277.84</v>
      </c>
      <c r="G226" s="73">
        <f aca="true" t="shared" si="14" ref="G226:G233">F226/E226</f>
        <v>0.47733999999999993</v>
      </c>
    </row>
    <row r="227" spans="1:7" ht="12.75" customHeight="1">
      <c r="A227" s="14"/>
      <c r="B227" s="25"/>
      <c r="C227" s="17">
        <v>4040</v>
      </c>
      <c r="D227" s="1" t="s">
        <v>65</v>
      </c>
      <c r="E227" s="8">
        <v>6200</v>
      </c>
      <c r="F227" s="49">
        <v>6063.71</v>
      </c>
      <c r="G227" s="73">
        <f t="shared" si="14"/>
        <v>0.9780177419354839</v>
      </c>
    </row>
    <row r="228" spans="1:7" ht="15.75" customHeight="1">
      <c r="A228" s="14"/>
      <c r="B228" s="25"/>
      <c r="C228" s="17">
        <v>4110</v>
      </c>
      <c r="D228" s="1" t="s">
        <v>31</v>
      </c>
      <c r="E228" s="8">
        <v>12500</v>
      </c>
      <c r="F228" s="49">
        <v>6966.3</v>
      </c>
      <c r="G228" s="73">
        <f t="shared" si="14"/>
        <v>0.557304</v>
      </c>
    </row>
    <row r="229" spans="1:7" ht="13.5">
      <c r="A229" s="14"/>
      <c r="B229" s="25"/>
      <c r="C229" s="17">
        <v>4120</v>
      </c>
      <c r="D229" s="1" t="s">
        <v>32</v>
      </c>
      <c r="E229" s="8">
        <v>2100</v>
      </c>
      <c r="F229" s="49">
        <v>1032.01</v>
      </c>
      <c r="G229" s="73">
        <f t="shared" si="14"/>
        <v>0.49143333333333333</v>
      </c>
    </row>
    <row r="230" spans="1:7" ht="14.25" customHeight="1">
      <c r="A230" s="14"/>
      <c r="B230" s="25"/>
      <c r="C230" s="17">
        <v>4210</v>
      </c>
      <c r="D230" s="1" t="s">
        <v>36</v>
      </c>
      <c r="E230" s="8">
        <v>1800</v>
      </c>
      <c r="F230" s="49">
        <v>1030</v>
      </c>
      <c r="G230" s="73">
        <f t="shared" si="14"/>
        <v>0.5722222222222222</v>
      </c>
    </row>
    <row r="231" spans="1:7" ht="13.5">
      <c r="A231" s="14"/>
      <c r="B231" s="25"/>
      <c r="C231" s="17">
        <v>4220</v>
      </c>
      <c r="D231" s="1" t="s">
        <v>91</v>
      </c>
      <c r="E231" s="8">
        <v>35000</v>
      </c>
      <c r="F231" s="49">
        <v>21055</v>
      </c>
      <c r="G231" s="73">
        <f t="shared" si="14"/>
        <v>0.6015714285714285</v>
      </c>
    </row>
    <row r="232" spans="1:7" ht="13.5">
      <c r="A232" s="14"/>
      <c r="B232" s="25"/>
      <c r="C232" s="17">
        <v>4260</v>
      </c>
      <c r="D232" s="1" t="s">
        <v>131</v>
      </c>
      <c r="E232" s="8">
        <v>2000</v>
      </c>
      <c r="F232" s="49">
        <v>0</v>
      </c>
      <c r="G232" s="73">
        <f t="shared" si="14"/>
        <v>0</v>
      </c>
    </row>
    <row r="233" spans="1:7" ht="25.5" customHeight="1">
      <c r="A233" s="14"/>
      <c r="B233" s="25"/>
      <c r="C233" s="17">
        <v>4440</v>
      </c>
      <c r="D233" s="1" t="s">
        <v>70</v>
      </c>
      <c r="E233" s="8">
        <v>3400</v>
      </c>
      <c r="F233" s="49">
        <v>3281.79</v>
      </c>
      <c r="G233" s="73">
        <f t="shared" si="14"/>
        <v>0.9652323529411765</v>
      </c>
    </row>
    <row r="234" spans="1:7" s="27" customFormat="1" ht="13.5">
      <c r="A234" s="12"/>
      <c r="B234" s="25" t="s">
        <v>16</v>
      </c>
      <c r="C234" s="12"/>
      <c r="D234" s="3" t="s">
        <v>35</v>
      </c>
      <c r="E234" s="44">
        <f>E235+E236+E237+E238+E239</f>
        <v>45810</v>
      </c>
      <c r="F234" s="28">
        <f>F235+F236+F237+F238+F239</f>
        <v>31737.559999999998</v>
      </c>
      <c r="G234" s="74">
        <f aca="true" t="shared" si="15" ref="G234:G260">F234/E234</f>
        <v>0.6928085570836061</v>
      </c>
    </row>
    <row r="235" spans="1:7" ht="15.75" customHeight="1">
      <c r="A235" s="17"/>
      <c r="B235" s="48"/>
      <c r="C235" s="17">
        <v>4170</v>
      </c>
      <c r="D235" s="1" t="s">
        <v>33</v>
      </c>
      <c r="E235" s="8">
        <v>1800</v>
      </c>
      <c r="F235" s="49">
        <v>0</v>
      </c>
      <c r="G235" s="73">
        <f t="shared" si="15"/>
        <v>0</v>
      </c>
    </row>
    <row r="236" spans="1:7" ht="14.25" customHeight="1">
      <c r="A236" s="14"/>
      <c r="B236" s="25"/>
      <c r="C236" s="17">
        <v>4210</v>
      </c>
      <c r="D236" s="1" t="s">
        <v>36</v>
      </c>
      <c r="E236" s="8">
        <v>4000</v>
      </c>
      <c r="F236" s="8">
        <v>390.6</v>
      </c>
      <c r="G236" s="73">
        <f t="shared" si="15"/>
        <v>0.09765</v>
      </c>
    </row>
    <row r="237" spans="1:7" ht="13.5">
      <c r="A237" s="14"/>
      <c r="B237" s="25"/>
      <c r="C237" s="17">
        <v>4300</v>
      </c>
      <c r="D237" s="1" t="s">
        <v>29</v>
      </c>
      <c r="E237" s="8">
        <v>2000</v>
      </c>
      <c r="F237" s="8">
        <v>0</v>
      </c>
      <c r="G237" s="73">
        <f t="shared" si="15"/>
        <v>0</v>
      </c>
    </row>
    <row r="238" spans="1:7" ht="26.25" customHeight="1">
      <c r="A238" s="14"/>
      <c r="B238" s="25"/>
      <c r="C238" s="17">
        <v>4440</v>
      </c>
      <c r="D238" s="1" t="s">
        <v>70</v>
      </c>
      <c r="E238" s="8">
        <v>36010</v>
      </c>
      <c r="F238" s="8">
        <v>31026.96</v>
      </c>
      <c r="G238" s="73">
        <f t="shared" si="15"/>
        <v>0.8616206609275201</v>
      </c>
    </row>
    <row r="239" spans="1:7" ht="27.75" customHeight="1">
      <c r="A239" s="14"/>
      <c r="B239" s="25"/>
      <c r="C239" s="17">
        <v>4700</v>
      </c>
      <c r="D239" s="1" t="s">
        <v>103</v>
      </c>
      <c r="E239" s="8">
        <v>2000</v>
      </c>
      <c r="F239" s="8">
        <v>320</v>
      </c>
      <c r="G239" s="73">
        <f t="shared" si="15"/>
        <v>0.16</v>
      </c>
    </row>
    <row r="240" spans="1:7" s="6" customFormat="1" ht="13.5">
      <c r="A240" s="55">
        <v>851</v>
      </c>
      <c r="B240" s="52"/>
      <c r="C240" s="55"/>
      <c r="D240" s="54" t="s">
        <v>96</v>
      </c>
      <c r="E240" s="95">
        <f>E241+E243</f>
        <v>109620</v>
      </c>
      <c r="F240" s="95">
        <f>F241+F243</f>
        <v>51032.509999999995</v>
      </c>
      <c r="G240" s="75">
        <f t="shared" si="15"/>
        <v>0.4655401386608283</v>
      </c>
    </row>
    <row r="241" spans="1:7" s="27" customFormat="1" ht="13.5">
      <c r="A241" s="12"/>
      <c r="B241" s="25" t="s">
        <v>97</v>
      </c>
      <c r="C241" s="12"/>
      <c r="D241" s="3" t="s">
        <v>98</v>
      </c>
      <c r="E241" s="44">
        <f>E242</f>
        <v>2000</v>
      </c>
      <c r="F241" s="28">
        <f>F242</f>
        <v>0</v>
      </c>
      <c r="G241" s="82">
        <f t="shared" si="15"/>
        <v>0</v>
      </c>
    </row>
    <row r="242" spans="1:7" s="27" customFormat="1" ht="16.5" customHeight="1">
      <c r="A242" s="12"/>
      <c r="B242" s="25"/>
      <c r="C242" s="17">
        <v>4170</v>
      </c>
      <c r="D242" s="1" t="s">
        <v>33</v>
      </c>
      <c r="E242" s="8">
        <v>2000</v>
      </c>
      <c r="F242" s="49">
        <v>0</v>
      </c>
      <c r="G242" s="81">
        <f t="shared" si="15"/>
        <v>0</v>
      </c>
    </row>
    <row r="243" spans="1:7" s="27" customFormat="1" ht="15.75" customHeight="1">
      <c r="A243" s="12"/>
      <c r="B243" s="25" t="s">
        <v>17</v>
      </c>
      <c r="C243" s="12"/>
      <c r="D243" s="3" t="s">
        <v>99</v>
      </c>
      <c r="E243" s="44">
        <f>E244+E245+E246+E247</f>
        <v>107620</v>
      </c>
      <c r="F243" s="28">
        <f>F244+F245+F246+F247</f>
        <v>51032.509999999995</v>
      </c>
      <c r="G243" s="74">
        <f t="shared" si="15"/>
        <v>0.47419169299386726</v>
      </c>
    </row>
    <row r="244" spans="1:7" s="27" customFormat="1" ht="14.25" customHeight="1">
      <c r="A244" s="17"/>
      <c r="B244" s="48"/>
      <c r="C244" s="17">
        <v>3030</v>
      </c>
      <c r="D244" s="1" t="s">
        <v>62</v>
      </c>
      <c r="E244" s="8">
        <v>5000</v>
      </c>
      <c r="F244" s="49">
        <v>600</v>
      </c>
      <c r="G244" s="73">
        <f t="shared" si="15"/>
        <v>0.12</v>
      </c>
    </row>
    <row r="245" spans="1:7" ht="15.75" customHeight="1">
      <c r="A245" s="14"/>
      <c r="B245" s="25"/>
      <c r="C245" s="17">
        <v>4170</v>
      </c>
      <c r="D245" s="1" t="s">
        <v>33</v>
      </c>
      <c r="E245" s="8">
        <v>15000</v>
      </c>
      <c r="F245" s="49">
        <v>4560</v>
      </c>
      <c r="G245" s="73">
        <f t="shared" si="15"/>
        <v>0.304</v>
      </c>
    </row>
    <row r="246" spans="1:7" ht="14.25" customHeight="1">
      <c r="A246" s="14"/>
      <c r="B246" s="25"/>
      <c r="C246" s="17">
        <v>4210</v>
      </c>
      <c r="D246" s="1" t="s">
        <v>36</v>
      </c>
      <c r="E246" s="8">
        <v>47620</v>
      </c>
      <c r="F246" s="49">
        <v>26126.51</v>
      </c>
      <c r="G246" s="73">
        <f t="shared" si="15"/>
        <v>0.5486457370852582</v>
      </c>
    </row>
    <row r="247" spans="1:7" ht="13.5">
      <c r="A247" s="14"/>
      <c r="B247" s="25"/>
      <c r="C247" s="17">
        <v>4300</v>
      </c>
      <c r="D247" s="1" t="s">
        <v>29</v>
      </c>
      <c r="E247" s="8">
        <v>40000</v>
      </c>
      <c r="F247" s="49">
        <v>19746</v>
      </c>
      <c r="G247" s="73">
        <f t="shared" si="15"/>
        <v>0.49365</v>
      </c>
    </row>
    <row r="248" spans="1:7" s="6" customFormat="1" ht="13.5">
      <c r="A248" s="55">
        <v>852</v>
      </c>
      <c r="B248" s="52"/>
      <c r="C248" s="55"/>
      <c r="D248" s="54" t="s">
        <v>100</v>
      </c>
      <c r="E248" s="95">
        <f>E249+E251+E253+E260+E258+E276+E278+E280+E282+E285+E303+E313</f>
        <v>3736442</v>
      </c>
      <c r="F248" s="95">
        <f>F249+F251+F253+F258+F260+F276+F278+F280+F282+F285+F303+F313</f>
        <v>1740052.4299999997</v>
      </c>
      <c r="G248" s="75">
        <f t="shared" si="15"/>
        <v>0.4656976958293477</v>
      </c>
    </row>
    <row r="249" spans="1:7" s="27" customFormat="1" ht="16.5" customHeight="1">
      <c r="A249" s="88"/>
      <c r="B249" s="83" t="s">
        <v>201</v>
      </c>
      <c r="C249" s="88"/>
      <c r="D249" s="89" t="s">
        <v>202</v>
      </c>
      <c r="E249" s="103">
        <f>E250</f>
        <v>27000</v>
      </c>
      <c r="F249" s="103">
        <f>F250</f>
        <v>0</v>
      </c>
      <c r="G249" s="82">
        <f t="shared" si="15"/>
        <v>0</v>
      </c>
    </row>
    <row r="250" spans="1:7" ht="39.75" customHeight="1">
      <c r="A250" s="84"/>
      <c r="B250" s="85"/>
      <c r="C250" s="84">
        <v>4330</v>
      </c>
      <c r="D250" s="86" t="s">
        <v>142</v>
      </c>
      <c r="E250" s="104">
        <v>27000</v>
      </c>
      <c r="F250" s="104">
        <v>0</v>
      </c>
      <c r="G250" s="81">
        <f t="shared" si="15"/>
        <v>0</v>
      </c>
    </row>
    <row r="251" spans="1:7" s="78" customFormat="1" ht="13.5">
      <c r="A251" s="88"/>
      <c r="B251" s="83" t="s">
        <v>203</v>
      </c>
      <c r="C251" s="88"/>
      <c r="D251" s="89" t="s">
        <v>207</v>
      </c>
      <c r="E251" s="103">
        <f>E252</f>
        <v>45000</v>
      </c>
      <c r="F251" s="103">
        <f>F252</f>
        <v>7205.64</v>
      </c>
      <c r="G251" s="82">
        <f t="shared" si="15"/>
        <v>0.16012533333333334</v>
      </c>
    </row>
    <row r="252" spans="1:7" ht="39" customHeight="1">
      <c r="A252" s="84"/>
      <c r="B252" s="85"/>
      <c r="C252" s="84">
        <v>4330</v>
      </c>
      <c r="D252" s="86" t="s">
        <v>142</v>
      </c>
      <c r="E252" s="104">
        <v>45000</v>
      </c>
      <c r="F252" s="104">
        <v>7205.64</v>
      </c>
      <c r="G252" s="81">
        <f t="shared" si="15"/>
        <v>0.16012533333333334</v>
      </c>
    </row>
    <row r="253" spans="1:7" s="78" customFormat="1" ht="13.5">
      <c r="A253" s="88"/>
      <c r="B253" s="83" t="s">
        <v>204</v>
      </c>
      <c r="C253" s="88"/>
      <c r="D253" s="89" t="s">
        <v>206</v>
      </c>
      <c r="E253" s="103">
        <f>E254+E255+E256+E257</f>
        <v>38454</v>
      </c>
      <c r="F253" s="103">
        <f>F254+F255+F256+F257</f>
        <v>0</v>
      </c>
      <c r="G253" s="82">
        <f t="shared" si="15"/>
        <v>0</v>
      </c>
    </row>
    <row r="254" spans="1:7" ht="15" customHeight="1">
      <c r="A254" s="84"/>
      <c r="B254" s="85"/>
      <c r="C254" s="84">
        <v>4110</v>
      </c>
      <c r="D254" s="86" t="s">
        <v>31</v>
      </c>
      <c r="E254" s="104">
        <v>4719</v>
      </c>
      <c r="F254" s="104">
        <v>0</v>
      </c>
      <c r="G254" s="81">
        <f t="shared" si="15"/>
        <v>0</v>
      </c>
    </row>
    <row r="255" spans="1:7" ht="12.75">
      <c r="A255" s="84"/>
      <c r="B255" s="85"/>
      <c r="C255" s="84">
        <v>4120</v>
      </c>
      <c r="D255" s="86" t="s">
        <v>205</v>
      </c>
      <c r="E255" s="104">
        <v>735</v>
      </c>
      <c r="F255" s="104">
        <v>0</v>
      </c>
      <c r="G255" s="81">
        <f t="shared" si="15"/>
        <v>0</v>
      </c>
    </row>
    <row r="256" spans="1:7" ht="15.75" customHeight="1">
      <c r="A256" s="84"/>
      <c r="B256" s="85"/>
      <c r="C256" s="84">
        <v>4170</v>
      </c>
      <c r="D256" s="86" t="s">
        <v>33</v>
      </c>
      <c r="E256" s="104">
        <v>30000</v>
      </c>
      <c r="F256" s="104">
        <v>0</v>
      </c>
      <c r="G256" s="81">
        <f t="shared" si="15"/>
        <v>0</v>
      </c>
    </row>
    <row r="257" spans="1:7" ht="12.75">
      <c r="A257" s="84"/>
      <c r="B257" s="85"/>
      <c r="C257" s="84">
        <v>4300</v>
      </c>
      <c r="D257" s="86" t="s">
        <v>29</v>
      </c>
      <c r="E257" s="104">
        <v>3000</v>
      </c>
      <c r="F257" s="104">
        <v>0</v>
      </c>
      <c r="G257" s="81">
        <f t="shared" si="15"/>
        <v>0</v>
      </c>
    </row>
    <row r="258" spans="1:7" s="27" customFormat="1" ht="27.75" customHeight="1">
      <c r="A258" s="12"/>
      <c r="B258" s="25" t="s">
        <v>154</v>
      </c>
      <c r="C258" s="30"/>
      <c r="D258" s="3" t="s">
        <v>155</v>
      </c>
      <c r="E258" s="44">
        <f>E259</f>
        <v>3000</v>
      </c>
      <c r="F258" s="28">
        <f>F259</f>
        <v>600</v>
      </c>
      <c r="G258" s="74">
        <f t="shared" si="15"/>
        <v>0.2</v>
      </c>
    </row>
    <row r="259" spans="1:7" s="6" customFormat="1" ht="12.75">
      <c r="A259" s="17"/>
      <c r="B259" s="50"/>
      <c r="C259" s="19">
        <v>4300</v>
      </c>
      <c r="D259" s="1" t="s">
        <v>29</v>
      </c>
      <c r="E259" s="8">
        <v>3000</v>
      </c>
      <c r="F259" s="49">
        <v>600</v>
      </c>
      <c r="G259" s="73">
        <f t="shared" si="15"/>
        <v>0.2</v>
      </c>
    </row>
    <row r="260" spans="1:7" s="27" customFormat="1" ht="55.5" customHeight="1">
      <c r="A260" s="12"/>
      <c r="B260" s="25" t="s">
        <v>101</v>
      </c>
      <c r="C260" s="30"/>
      <c r="D260" s="3" t="s">
        <v>186</v>
      </c>
      <c r="E260" s="44">
        <f>E261+E262+E263+E264+E265+E266+E267+E268+E270+E269+E271+E272+E273+E274+E275</f>
        <v>2729398</v>
      </c>
      <c r="F260" s="28">
        <f>SUM(F261:F275)</f>
        <v>1326076.5999999999</v>
      </c>
      <c r="G260" s="74">
        <f t="shared" si="15"/>
        <v>0.48584948036160347</v>
      </c>
    </row>
    <row r="261" spans="1:7" ht="77.25" customHeight="1">
      <c r="A261" s="17"/>
      <c r="B261" s="48"/>
      <c r="C261" s="19">
        <v>2910</v>
      </c>
      <c r="D261" s="1" t="s">
        <v>176</v>
      </c>
      <c r="E261" s="8">
        <v>5000</v>
      </c>
      <c r="F261" s="49">
        <v>2699.08</v>
      </c>
      <c r="G261" s="73">
        <f aca="true" t="shared" si="16" ref="G261:G275">F261/E261</f>
        <v>0.539816</v>
      </c>
    </row>
    <row r="262" spans="1:7" s="27" customFormat="1" ht="24" customHeight="1">
      <c r="A262" s="12"/>
      <c r="B262" s="25"/>
      <c r="C262" s="19">
        <v>3020</v>
      </c>
      <c r="D262" s="1" t="s">
        <v>141</v>
      </c>
      <c r="E262" s="8">
        <v>360</v>
      </c>
      <c r="F262" s="49">
        <v>94.8</v>
      </c>
      <c r="G262" s="73">
        <f t="shared" si="16"/>
        <v>0.2633333333333333</v>
      </c>
    </row>
    <row r="263" spans="1:7" ht="13.5">
      <c r="A263" s="14"/>
      <c r="B263" s="25"/>
      <c r="C263" s="19">
        <v>3110</v>
      </c>
      <c r="D263" s="1" t="s">
        <v>102</v>
      </c>
      <c r="E263" s="8">
        <v>2611619</v>
      </c>
      <c r="F263" s="49">
        <v>1265184.94</v>
      </c>
      <c r="G263" s="73">
        <f t="shared" si="16"/>
        <v>0.48444468354687265</v>
      </c>
    </row>
    <row r="264" spans="1:7" ht="14.25" customHeight="1">
      <c r="A264" s="14"/>
      <c r="B264" s="25"/>
      <c r="C264" s="19">
        <v>4010</v>
      </c>
      <c r="D264" s="1" t="s">
        <v>60</v>
      </c>
      <c r="E264" s="8">
        <v>48485</v>
      </c>
      <c r="F264" s="49">
        <v>23871</v>
      </c>
      <c r="G264" s="73">
        <f t="shared" si="16"/>
        <v>0.4923378364442611</v>
      </c>
    </row>
    <row r="265" spans="1:7" ht="14.25" customHeight="1">
      <c r="A265" s="14"/>
      <c r="B265" s="25"/>
      <c r="C265" s="19">
        <v>4040</v>
      </c>
      <c r="D265" s="1" t="s">
        <v>65</v>
      </c>
      <c r="E265" s="8">
        <v>2400</v>
      </c>
      <c r="F265" s="49">
        <v>2397</v>
      </c>
      <c r="G265" s="73">
        <f t="shared" si="16"/>
        <v>0.99875</v>
      </c>
    </row>
    <row r="266" spans="1:7" ht="15.75" customHeight="1">
      <c r="A266" s="14"/>
      <c r="B266" s="25"/>
      <c r="C266" s="17">
        <v>4110</v>
      </c>
      <c r="D266" s="1" t="s">
        <v>31</v>
      </c>
      <c r="E266" s="8">
        <v>28800</v>
      </c>
      <c r="F266" s="49">
        <v>17350.79</v>
      </c>
      <c r="G266" s="73">
        <f t="shared" si="16"/>
        <v>0.6024579861111111</v>
      </c>
    </row>
    <row r="267" spans="1:7" ht="13.5">
      <c r="A267" s="14"/>
      <c r="B267" s="25"/>
      <c r="C267" s="17">
        <v>4120</v>
      </c>
      <c r="D267" s="1" t="s">
        <v>32</v>
      </c>
      <c r="E267" s="8">
        <v>1370</v>
      </c>
      <c r="F267" s="49">
        <v>643.55</v>
      </c>
      <c r="G267" s="73">
        <f t="shared" si="16"/>
        <v>0.4697445255474452</v>
      </c>
    </row>
    <row r="268" spans="1:7" ht="15" customHeight="1">
      <c r="A268" s="14"/>
      <c r="B268" s="25"/>
      <c r="C268" s="17">
        <v>4210</v>
      </c>
      <c r="D268" s="1" t="s">
        <v>36</v>
      </c>
      <c r="E268" s="8">
        <v>3000</v>
      </c>
      <c r="F268" s="49">
        <v>180.19</v>
      </c>
      <c r="G268" s="73">
        <f t="shared" si="16"/>
        <v>0.06006333333333333</v>
      </c>
    </row>
    <row r="269" spans="1:7" ht="13.5">
      <c r="A269" s="14"/>
      <c r="B269" s="25"/>
      <c r="C269" s="17">
        <v>4270</v>
      </c>
      <c r="D269" s="1" t="s">
        <v>48</v>
      </c>
      <c r="E269" s="8">
        <v>1200</v>
      </c>
      <c r="F269" s="49">
        <v>0</v>
      </c>
      <c r="G269" s="73">
        <f t="shared" si="16"/>
        <v>0</v>
      </c>
    </row>
    <row r="270" spans="1:7" ht="13.5">
      <c r="A270" s="14"/>
      <c r="B270" s="25"/>
      <c r="C270" s="17">
        <v>4300</v>
      </c>
      <c r="D270" s="1" t="s">
        <v>29</v>
      </c>
      <c r="E270" s="8">
        <v>19275</v>
      </c>
      <c r="F270" s="49">
        <v>9191.75</v>
      </c>
      <c r="G270" s="73">
        <f t="shared" si="16"/>
        <v>0.47687418936446174</v>
      </c>
    </row>
    <row r="271" spans="1:7" ht="13.5">
      <c r="A271" s="14"/>
      <c r="B271" s="25"/>
      <c r="C271" s="17">
        <v>4410</v>
      </c>
      <c r="D271" s="1" t="s">
        <v>41</v>
      </c>
      <c r="E271" s="8">
        <v>900</v>
      </c>
      <c r="F271" s="49">
        <v>665.1</v>
      </c>
      <c r="G271" s="73">
        <f t="shared" si="16"/>
        <v>0.739</v>
      </c>
    </row>
    <row r="272" spans="1:7" ht="27" customHeight="1">
      <c r="A272" s="14"/>
      <c r="B272" s="25"/>
      <c r="C272" s="17">
        <v>4440</v>
      </c>
      <c r="D272" s="1" t="s">
        <v>70</v>
      </c>
      <c r="E272" s="8">
        <v>1689</v>
      </c>
      <c r="F272" s="49">
        <v>1230.67</v>
      </c>
      <c r="G272" s="73">
        <f t="shared" si="16"/>
        <v>0.7286382474837182</v>
      </c>
    </row>
    <row r="273" spans="1:7" ht="13.5">
      <c r="A273" s="14"/>
      <c r="B273" s="25"/>
      <c r="C273" s="17">
        <v>4580</v>
      </c>
      <c r="D273" s="1" t="s">
        <v>177</v>
      </c>
      <c r="E273" s="8">
        <v>2500</v>
      </c>
      <c r="F273" s="49">
        <v>1318.73</v>
      </c>
      <c r="G273" s="73">
        <f t="shared" si="16"/>
        <v>0.527492</v>
      </c>
    </row>
    <row r="274" spans="1:7" ht="24.75" customHeight="1">
      <c r="A274" s="14"/>
      <c r="B274" s="25"/>
      <c r="C274" s="17">
        <v>4610</v>
      </c>
      <c r="D274" s="1" t="s">
        <v>170</v>
      </c>
      <c r="E274" s="8">
        <v>1000</v>
      </c>
      <c r="F274" s="49">
        <v>0</v>
      </c>
      <c r="G274" s="73">
        <f t="shared" si="16"/>
        <v>0</v>
      </c>
    </row>
    <row r="275" spans="1:7" ht="27" customHeight="1">
      <c r="A275" s="14"/>
      <c r="B275" s="25"/>
      <c r="C275" s="17">
        <v>4700</v>
      </c>
      <c r="D275" s="1" t="s">
        <v>103</v>
      </c>
      <c r="E275" s="8">
        <v>1800</v>
      </c>
      <c r="F275" s="49">
        <v>1249</v>
      </c>
      <c r="G275" s="73">
        <f t="shared" si="16"/>
        <v>0.6938888888888889</v>
      </c>
    </row>
    <row r="276" spans="1:7" s="27" customFormat="1" ht="81.75" customHeight="1">
      <c r="A276" s="12"/>
      <c r="B276" s="25" t="s">
        <v>104</v>
      </c>
      <c r="C276" s="12"/>
      <c r="D276" s="3" t="s">
        <v>138</v>
      </c>
      <c r="E276" s="44">
        <f>E277</f>
        <v>7795</v>
      </c>
      <c r="F276" s="28">
        <f>F277</f>
        <v>4219.98</v>
      </c>
      <c r="G276" s="74">
        <f aca="true" t="shared" si="17" ref="G276:G285">F276/E276</f>
        <v>0.5413701090442591</v>
      </c>
    </row>
    <row r="277" spans="1:7" ht="16.5" customHeight="1">
      <c r="A277" s="14"/>
      <c r="B277" s="25"/>
      <c r="C277" s="17">
        <v>4130</v>
      </c>
      <c r="D277" s="1" t="s">
        <v>106</v>
      </c>
      <c r="E277" s="8">
        <v>7795</v>
      </c>
      <c r="F277" s="49">
        <v>4219.98</v>
      </c>
      <c r="G277" s="73">
        <f t="shared" si="17"/>
        <v>0.5413701090442591</v>
      </c>
    </row>
    <row r="278" spans="1:7" s="27" customFormat="1" ht="27.75" customHeight="1">
      <c r="A278" s="12"/>
      <c r="B278" s="25" t="s">
        <v>105</v>
      </c>
      <c r="C278" s="12"/>
      <c r="D278" s="3" t="s">
        <v>137</v>
      </c>
      <c r="E278" s="44">
        <f>E279</f>
        <v>160289</v>
      </c>
      <c r="F278" s="28">
        <f>F279</f>
        <v>51011.42</v>
      </c>
      <c r="G278" s="74">
        <f t="shared" si="17"/>
        <v>0.3182465421831816</v>
      </c>
    </row>
    <row r="279" spans="1:7" ht="13.5">
      <c r="A279" s="14"/>
      <c r="B279" s="25"/>
      <c r="C279" s="17">
        <v>3110</v>
      </c>
      <c r="D279" s="1" t="s">
        <v>102</v>
      </c>
      <c r="E279" s="8">
        <v>160289</v>
      </c>
      <c r="F279" s="49">
        <v>51011.42</v>
      </c>
      <c r="G279" s="73">
        <f t="shared" si="17"/>
        <v>0.3182465421831816</v>
      </c>
    </row>
    <row r="280" spans="1:7" s="27" customFormat="1" ht="13.5">
      <c r="A280" s="12"/>
      <c r="B280" s="25" t="s">
        <v>178</v>
      </c>
      <c r="C280" s="12"/>
      <c r="D280" s="3" t="s">
        <v>179</v>
      </c>
      <c r="E280" s="44">
        <f>E281</f>
        <v>1000</v>
      </c>
      <c r="F280" s="28">
        <f>F281</f>
        <v>0</v>
      </c>
      <c r="G280" s="74">
        <f t="shared" si="17"/>
        <v>0</v>
      </c>
    </row>
    <row r="281" spans="1:7" ht="13.5">
      <c r="A281" s="14"/>
      <c r="B281" s="25"/>
      <c r="C281" s="17">
        <v>3110</v>
      </c>
      <c r="D281" s="1" t="s">
        <v>102</v>
      </c>
      <c r="E281" s="8">
        <v>1000</v>
      </c>
      <c r="F281" s="49">
        <v>0</v>
      </c>
      <c r="G281" s="73">
        <f t="shared" si="17"/>
        <v>0</v>
      </c>
    </row>
    <row r="282" spans="1:7" ht="13.5">
      <c r="A282" s="14"/>
      <c r="B282" s="25" t="s">
        <v>156</v>
      </c>
      <c r="C282" s="14"/>
      <c r="D282" s="2" t="s">
        <v>157</v>
      </c>
      <c r="E282" s="101">
        <f>E283+E284</f>
        <v>58904</v>
      </c>
      <c r="F282" s="102">
        <f>F283+F284</f>
        <v>32324.4</v>
      </c>
      <c r="G282" s="76">
        <f t="shared" si="17"/>
        <v>0.5487640907238898</v>
      </c>
    </row>
    <row r="283" spans="1:7" ht="78" customHeight="1">
      <c r="A283" s="17"/>
      <c r="B283" s="50"/>
      <c r="C283" s="17">
        <v>2910</v>
      </c>
      <c r="D283" s="1" t="s">
        <v>176</v>
      </c>
      <c r="E283" s="8">
        <v>1000</v>
      </c>
      <c r="F283" s="49">
        <v>518.4</v>
      </c>
      <c r="G283" s="73">
        <f t="shared" si="17"/>
        <v>0.5184</v>
      </c>
    </row>
    <row r="284" spans="1:7" ht="13.5">
      <c r="A284" s="14"/>
      <c r="B284" s="25"/>
      <c r="C284" s="17">
        <v>3110</v>
      </c>
      <c r="D284" s="1" t="s">
        <v>102</v>
      </c>
      <c r="E284" s="8">
        <v>57904</v>
      </c>
      <c r="F284" s="49">
        <v>31806</v>
      </c>
      <c r="G284" s="73">
        <f t="shared" si="17"/>
        <v>0.5492884774799669</v>
      </c>
    </row>
    <row r="285" spans="1:7" s="27" customFormat="1" ht="12.75" customHeight="1">
      <c r="A285" s="12"/>
      <c r="B285" s="25" t="s">
        <v>107</v>
      </c>
      <c r="C285" s="12"/>
      <c r="D285" s="3" t="s">
        <v>108</v>
      </c>
      <c r="E285" s="44">
        <f>SUM(E286:E302)</f>
        <v>344294</v>
      </c>
      <c r="F285" s="28">
        <f>SUM(F286:F302)</f>
        <v>168712.48999999993</v>
      </c>
      <c r="G285" s="74">
        <f t="shared" si="17"/>
        <v>0.4900244848879154</v>
      </c>
    </row>
    <row r="286" spans="1:7" ht="25.5" customHeight="1">
      <c r="A286" s="14"/>
      <c r="B286" s="25"/>
      <c r="C286" s="17">
        <v>3020</v>
      </c>
      <c r="D286" s="1" t="s">
        <v>141</v>
      </c>
      <c r="E286" s="8">
        <v>2142</v>
      </c>
      <c r="F286" s="49">
        <v>334.4</v>
      </c>
      <c r="G286" s="73">
        <f aca="true" t="shared" si="18" ref="G286:G302">F286/E286</f>
        <v>0.1561157796451914</v>
      </c>
    </row>
    <row r="287" spans="1:7" ht="15.75" customHeight="1">
      <c r="A287" s="14"/>
      <c r="B287" s="25"/>
      <c r="C287" s="17">
        <v>4010</v>
      </c>
      <c r="D287" s="1" t="s">
        <v>83</v>
      </c>
      <c r="E287" s="8">
        <v>234180</v>
      </c>
      <c r="F287" s="49">
        <v>104816.15</v>
      </c>
      <c r="G287" s="73">
        <f t="shared" si="18"/>
        <v>0.4475879665214792</v>
      </c>
    </row>
    <row r="288" spans="1:7" ht="15" customHeight="1">
      <c r="A288" s="14"/>
      <c r="B288" s="25"/>
      <c r="C288" s="17">
        <v>4040</v>
      </c>
      <c r="D288" s="1" t="s">
        <v>65</v>
      </c>
      <c r="E288" s="8">
        <v>17300</v>
      </c>
      <c r="F288" s="49">
        <v>17260.64</v>
      </c>
      <c r="G288" s="73">
        <f t="shared" si="18"/>
        <v>0.9977248554913295</v>
      </c>
    </row>
    <row r="289" spans="1:7" ht="17.25" customHeight="1">
      <c r="A289" s="14"/>
      <c r="B289" s="25"/>
      <c r="C289" s="17">
        <v>4110</v>
      </c>
      <c r="D289" s="1" t="s">
        <v>31</v>
      </c>
      <c r="E289" s="8">
        <v>39140</v>
      </c>
      <c r="F289" s="49">
        <v>19882.29</v>
      </c>
      <c r="G289" s="73">
        <f t="shared" si="18"/>
        <v>0.5079787940725601</v>
      </c>
    </row>
    <row r="290" spans="1:7" ht="13.5">
      <c r="A290" s="14"/>
      <c r="B290" s="25"/>
      <c r="C290" s="17">
        <v>4120</v>
      </c>
      <c r="D290" s="1" t="s">
        <v>32</v>
      </c>
      <c r="E290" s="8">
        <v>6100</v>
      </c>
      <c r="F290" s="49">
        <v>2249.61</v>
      </c>
      <c r="G290" s="73">
        <f t="shared" si="18"/>
        <v>0.368788524590164</v>
      </c>
    </row>
    <row r="291" spans="1:7" ht="15" customHeight="1">
      <c r="A291" s="14"/>
      <c r="B291" s="25"/>
      <c r="C291" s="17">
        <v>4170</v>
      </c>
      <c r="D291" s="1" t="s">
        <v>33</v>
      </c>
      <c r="E291" s="8">
        <v>1000</v>
      </c>
      <c r="F291" s="49">
        <v>0</v>
      </c>
      <c r="G291" s="73">
        <f t="shared" si="18"/>
        <v>0</v>
      </c>
    </row>
    <row r="292" spans="1:7" ht="15" customHeight="1">
      <c r="A292" s="14"/>
      <c r="B292" s="25"/>
      <c r="C292" s="17">
        <v>4210</v>
      </c>
      <c r="D292" s="1" t="s">
        <v>36</v>
      </c>
      <c r="E292" s="8">
        <v>3625</v>
      </c>
      <c r="F292" s="49">
        <v>3329.21</v>
      </c>
      <c r="G292" s="73">
        <f t="shared" si="18"/>
        <v>0.9184027586206897</v>
      </c>
    </row>
    <row r="293" spans="1:7" ht="25.5">
      <c r="A293" s="14"/>
      <c r="B293" s="25"/>
      <c r="C293" s="17">
        <v>4240</v>
      </c>
      <c r="D293" s="1" t="s">
        <v>86</v>
      </c>
      <c r="E293" s="8">
        <v>200</v>
      </c>
      <c r="F293" s="49">
        <v>0</v>
      </c>
      <c r="G293" s="73">
        <f t="shared" si="18"/>
        <v>0</v>
      </c>
    </row>
    <row r="294" spans="1:7" ht="13.5">
      <c r="A294" s="14"/>
      <c r="B294" s="25"/>
      <c r="C294" s="17">
        <v>4270</v>
      </c>
      <c r="D294" s="1" t="s">
        <v>48</v>
      </c>
      <c r="E294" s="8">
        <v>12800</v>
      </c>
      <c r="F294" s="49">
        <v>4285.32</v>
      </c>
      <c r="G294" s="73">
        <f t="shared" si="18"/>
        <v>0.33479062499999995</v>
      </c>
    </row>
    <row r="295" spans="1:7" ht="13.5">
      <c r="A295" s="14"/>
      <c r="B295" s="25"/>
      <c r="C295" s="17">
        <v>4280</v>
      </c>
      <c r="D295" s="1" t="s">
        <v>168</v>
      </c>
      <c r="E295" s="8">
        <v>60</v>
      </c>
      <c r="F295" s="49">
        <v>60</v>
      </c>
      <c r="G295" s="73">
        <f t="shared" si="18"/>
        <v>1</v>
      </c>
    </row>
    <row r="296" spans="1:7" ht="13.5">
      <c r="A296" s="14"/>
      <c r="B296" s="25"/>
      <c r="C296" s="17">
        <v>4300</v>
      </c>
      <c r="D296" s="1" t="s">
        <v>29</v>
      </c>
      <c r="E296" s="8">
        <v>9929</v>
      </c>
      <c r="F296" s="49">
        <v>7067.8</v>
      </c>
      <c r="G296" s="73">
        <f t="shared" si="18"/>
        <v>0.7118340215530266</v>
      </c>
    </row>
    <row r="297" spans="1:7" ht="18" customHeight="1">
      <c r="A297" s="14"/>
      <c r="B297" s="25"/>
      <c r="C297" s="17">
        <v>4350</v>
      </c>
      <c r="D297" s="1" t="s">
        <v>66</v>
      </c>
      <c r="E297" s="8">
        <v>700</v>
      </c>
      <c r="F297" s="49">
        <v>324.93</v>
      </c>
      <c r="G297" s="73">
        <f t="shared" si="18"/>
        <v>0.4641857142857143</v>
      </c>
    </row>
    <row r="298" spans="1:7" ht="39.75" customHeight="1">
      <c r="A298" s="14"/>
      <c r="B298" s="25"/>
      <c r="C298" s="17">
        <v>4370</v>
      </c>
      <c r="D298" s="1" t="s">
        <v>173</v>
      </c>
      <c r="E298" s="8">
        <v>800</v>
      </c>
      <c r="F298" s="49">
        <v>321.65</v>
      </c>
      <c r="G298" s="73">
        <f t="shared" si="18"/>
        <v>0.4020625</v>
      </c>
    </row>
    <row r="299" spans="1:7" ht="13.5">
      <c r="A299" s="14"/>
      <c r="B299" s="25"/>
      <c r="C299" s="17">
        <v>4410</v>
      </c>
      <c r="D299" s="1" t="s">
        <v>41</v>
      </c>
      <c r="E299" s="8">
        <v>9000</v>
      </c>
      <c r="F299" s="49">
        <v>3383.46</v>
      </c>
      <c r="G299" s="73">
        <f t="shared" si="18"/>
        <v>0.37594</v>
      </c>
    </row>
    <row r="300" spans="1:7" ht="25.5">
      <c r="A300" s="14"/>
      <c r="B300" s="25"/>
      <c r="C300" s="17">
        <v>4440</v>
      </c>
      <c r="D300" s="1" t="s">
        <v>109</v>
      </c>
      <c r="E300" s="8">
        <v>5067</v>
      </c>
      <c r="F300" s="49">
        <v>3692.01</v>
      </c>
      <c r="G300" s="73">
        <f t="shared" si="18"/>
        <v>0.7286382474837182</v>
      </c>
    </row>
    <row r="301" spans="1:7" ht="13.5">
      <c r="A301" s="14"/>
      <c r="B301" s="25"/>
      <c r="C301" s="17">
        <v>4480</v>
      </c>
      <c r="D301" s="1" t="s">
        <v>55</v>
      </c>
      <c r="E301" s="8">
        <v>251</v>
      </c>
      <c r="F301" s="49">
        <v>125</v>
      </c>
      <c r="G301" s="73">
        <f t="shared" si="18"/>
        <v>0.49800796812749004</v>
      </c>
    </row>
    <row r="302" spans="1:7" ht="26.25" customHeight="1">
      <c r="A302" s="14"/>
      <c r="B302" s="25"/>
      <c r="C302" s="17">
        <v>4700</v>
      </c>
      <c r="D302" s="1" t="s">
        <v>103</v>
      </c>
      <c r="E302" s="8">
        <v>2000</v>
      </c>
      <c r="F302" s="49">
        <v>1580.02</v>
      </c>
      <c r="G302" s="73">
        <f t="shared" si="18"/>
        <v>0.79001</v>
      </c>
    </row>
    <row r="303" spans="1:7" s="27" customFormat="1" ht="26.25" customHeight="1">
      <c r="A303" s="12"/>
      <c r="B303" s="25" t="s">
        <v>110</v>
      </c>
      <c r="C303" s="12"/>
      <c r="D303" s="3" t="s">
        <v>111</v>
      </c>
      <c r="E303" s="44">
        <f>SUM(E304:E312)</f>
        <v>224028</v>
      </c>
      <c r="F303" s="28">
        <f>SUM(F304:F312)</f>
        <v>101115.08000000002</v>
      </c>
      <c r="G303" s="74">
        <f>F303/E303</f>
        <v>0.45135018836931107</v>
      </c>
    </row>
    <row r="304" spans="1:7" ht="25.5" customHeight="1">
      <c r="A304" s="14"/>
      <c r="B304" s="25"/>
      <c r="C304" s="17">
        <v>3020</v>
      </c>
      <c r="D304" s="1" t="s">
        <v>141</v>
      </c>
      <c r="E304" s="8">
        <v>3856</v>
      </c>
      <c r="F304" s="49">
        <v>442.41</v>
      </c>
      <c r="G304" s="73">
        <f aca="true" t="shared" si="19" ref="G304:G312">F304/E304</f>
        <v>0.1147328838174274</v>
      </c>
    </row>
    <row r="305" spans="1:7" ht="16.5" customHeight="1">
      <c r="A305" s="14"/>
      <c r="B305" s="25"/>
      <c r="C305" s="17">
        <v>4010</v>
      </c>
      <c r="D305" s="1" t="s">
        <v>83</v>
      </c>
      <c r="E305" s="8">
        <v>165220</v>
      </c>
      <c r="F305" s="49">
        <v>70070.34</v>
      </c>
      <c r="G305" s="73">
        <f t="shared" si="19"/>
        <v>0.42410325626437473</v>
      </c>
    </row>
    <row r="306" spans="1:7" ht="15.75" customHeight="1">
      <c r="A306" s="14"/>
      <c r="B306" s="25"/>
      <c r="C306" s="17">
        <v>4040</v>
      </c>
      <c r="D306" s="1" t="s">
        <v>73</v>
      </c>
      <c r="E306" s="8">
        <v>10970</v>
      </c>
      <c r="F306" s="49">
        <v>10884.13</v>
      </c>
      <c r="G306" s="73">
        <f t="shared" si="19"/>
        <v>0.9921722880583409</v>
      </c>
    </row>
    <row r="307" spans="1:7" ht="15" customHeight="1">
      <c r="A307" s="14"/>
      <c r="B307" s="25"/>
      <c r="C307" s="17">
        <v>4110</v>
      </c>
      <c r="D307" s="1" t="s">
        <v>84</v>
      </c>
      <c r="E307" s="8">
        <v>27500</v>
      </c>
      <c r="F307" s="49">
        <v>13239.02</v>
      </c>
      <c r="G307" s="73">
        <f t="shared" si="19"/>
        <v>0.4814189090909091</v>
      </c>
    </row>
    <row r="308" spans="1:7" ht="13.5">
      <c r="A308" s="14"/>
      <c r="B308" s="25"/>
      <c r="C308" s="17">
        <v>4120</v>
      </c>
      <c r="D308" s="1" t="s">
        <v>32</v>
      </c>
      <c r="E308" s="8">
        <v>2100</v>
      </c>
      <c r="F308" s="49">
        <v>599.25</v>
      </c>
      <c r="G308" s="73">
        <f t="shared" si="19"/>
        <v>0.28535714285714286</v>
      </c>
    </row>
    <row r="309" spans="1:7" ht="17.25" customHeight="1">
      <c r="A309" s="14"/>
      <c r="B309" s="25"/>
      <c r="C309" s="17">
        <v>4170</v>
      </c>
      <c r="D309" s="1" t="s">
        <v>33</v>
      </c>
      <c r="E309" s="8">
        <v>6000</v>
      </c>
      <c r="F309" s="49">
        <v>0</v>
      </c>
      <c r="G309" s="73">
        <f t="shared" si="19"/>
        <v>0</v>
      </c>
    </row>
    <row r="310" spans="1:7" ht="13.5">
      <c r="A310" s="14"/>
      <c r="B310" s="25"/>
      <c r="C310" s="17">
        <v>4280</v>
      </c>
      <c r="D310" s="1" t="s">
        <v>208</v>
      </c>
      <c r="E310" s="8">
        <v>120</v>
      </c>
      <c r="F310" s="49">
        <v>60</v>
      </c>
      <c r="G310" s="73">
        <f t="shared" si="19"/>
        <v>0.5</v>
      </c>
    </row>
    <row r="311" spans="1:7" ht="13.5">
      <c r="A311" s="14"/>
      <c r="B311" s="25"/>
      <c r="C311" s="17">
        <v>4410</v>
      </c>
      <c r="D311" s="1" t="s">
        <v>41</v>
      </c>
      <c r="E311" s="8">
        <v>380</v>
      </c>
      <c r="F311" s="49">
        <v>76.8</v>
      </c>
      <c r="G311" s="73">
        <f t="shared" si="19"/>
        <v>0.20210526315789473</v>
      </c>
    </row>
    <row r="312" spans="1:7" ht="24.75" customHeight="1">
      <c r="A312" s="14"/>
      <c r="B312" s="25"/>
      <c r="C312" s="17">
        <v>4440</v>
      </c>
      <c r="D312" s="1" t="s">
        <v>70</v>
      </c>
      <c r="E312" s="8">
        <v>7882</v>
      </c>
      <c r="F312" s="49">
        <v>5743.13</v>
      </c>
      <c r="G312" s="73">
        <f t="shared" si="19"/>
        <v>0.7286386703882264</v>
      </c>
    </row>
    <row r="313" spans="1:7" s="27" customFormat="1" ht="13.5">
      <c r="A313" s="12"/>
      <c r="B313" s="25" t="s">
        <v>112</v>
      </c>
      <c r="C313" s="12"/>
      <c r="D313" s="3" t="s">
        <v>35</v>
      </c>
      <c r="E313" s="44">
        <f>E314+E315</f>
        <v>97280</v>
      </c>
      <c r="F313" s="28">
        <f>F314+F315</f>
        <v>48786.82</v>
      </c>
      <c r="G313" s="74">
        <f>F313/E313</f>
        <v>0.5015092516447368</v>
      </c>
    </row>
    <row r="314" spans="1:7" ht="13.5">
      <c r="A314" s="14"/>
      <c r="B314" s="25"/>
      <c r="C314" s="17">
        <v>3110</v>
      </c>
      <c r="D314" s="1" t="s">
        <v>102</v>
      </c>
      <c r="E314" s="8">
        <v>96280</v>
      </c>
      <c r="F314" s="49">
        <v>48786.82</v>
      </c>
      <c r="G314" s="73">
        <f>F314/E314</f>
        <v>0.5067181138346489</v>
      </c>
    </row>
    <row r="315" spans="1:7" ht="13.5">
      <c r="A315" s="14"/>
      <c r="B315" s="25"/>
      <c r="C315" s="17">
        <v>4300</v>
      </c>
      <c r="D315" s="1" t="s">
        <v>29</v>
      </c>
      <c r="E315" s="8">
        <v>1000</v>
      </c>
      <c r="F315" s="49">
        <v>0</v>
      </c>
      <c r="G315" s="73">
        <f>F315/E315</f>
        <v>0</v>
      </c>
    </row>
    <row r="316" spans="1:7" ht="26.25" customHeight="1">
      <c r="A316" s="55">
        <v>853</v>
      </c>
      <c r="B316" s="52"/>
      <c r="C316" s="59"/>
      <c r="D316" s="54" t="s">
        <v>144</v>
      </c>
      <c r="E316" s="95">
        <f>E317</f>
        <v>165416</v>
      </c>
      <c r="F316" s="95">
        <f>F317</f>
        <v>21720.310000000005</v>
      </c>
      <c r="G316" s="75">
        <f>F316/E316</f>
        <v>0.13130718914736184</v>
      </c>
    </row>
    <row r="317" spans="1:7" ht="18" customHeight="1">
      <c r="A317" s="14"/>
      <c r="B317" s="22" t="s">
        <v>143</v>
      </c>
      <c r="C317" s="17"/>
      <c r="D317" s="3" t="s">
        <v>35</v>
      </c>
      <c r="E317" s="44">
        <f>SUM(E318:E334)</f>
        <v>165416</v>
      </c>
      <c r="F317" s="28">
        <f>SUM(F318:F334)</f>
        <v>21720.310000000005</v>
      </c>
      <c r="G317" s="82">
        <f aca="true" t="shared" si="20" ref="G317:G334">F317/E317</f>
        <v>0.13130718914736184</v>
      </c>
    </row>
    <row r="318" spans="1:7" ht="24" customHeight="1">
      <c r="A318" s="14"/>
      <c r="B318" s="22"/>
      <c r="C318" s="17">
        <v>3027</v>
      </c>
      <c r="D318" s="1" t="s">
        <v>174</v>
      </c>
      <c r="E318" s="8">
        <v>902</v>
      </c>
      <c r="F318" s="49">
        <v>107.51</v>
      </c>
      <c r="G318" s="81">
        <f t="shared" si="20"/>
        <v>0.11919068736141908</v>
      </c>
    </row>
    <row r="319" spans="1:7" ht="24.75" customHeight="1">
      <c r="A319" s="14"/>
      <c r="B319" s="22"/>
      <c r="C319" s="17">
        <v>3029</v>
      </c>
      <c r="D319" s="1" t="s">
        <v>141</v>
      </c>
      <c r="E319" s="8">
        <v>48</v>
      </c>
      <c r="F319" s="49">
        <v>5.69</v>
      </c>
      <c r="G319" s="81">
        <f t="shared" si="20"/>
        <v>0.11854166666666667</v>
      </c>
    </row>
    <row r="320" spans="1:7" ht="15" customHeight="1">
      <c r="A320" s="14"/>
      <c r="B320" s="25"/>
      <c r="C320" s="17">
        <v>3119</v>
      </c>
      <c r="D320" s="1" t="s">
        <v>102</v>
      </c>
      <c r="E320" s="8">
        <v>17369</v>
      </c>
      <c r="F320" s="49">
        <v>0</v>
      </c>
      <c r="G320" s="81">
        <f t="shared" si="20"/>
        <v>0</v>
      </c>
    </row>
    <row r="321" spans="1:7" ht="14.25" customHeight="1">
      <c r="A321" s="14"/>
      <c r="B321" s="25"/>
      <c r="C321" s="17">
        <v>4017</v>
      </c>
      <c r="D321" s="1" t="s">
        <v>180</v>
      </c>
      <c r="E321" s="8">
        <v>53512</v>
      </c>
      <c r="F321" s="49">
        <v>15264.76</v>
      </c>
      <c r="G321" s="81">
        <f t="shared" si="20"/>
        <v>0.28525863357751535</v>
      </c>
    </row>
    <row r="322" spans="1:7" ht="13.5" customHeight="1">
      <c r="A322" s="14"/>
      <c r="B322" s="25"/>
      <c r="C322" s="17">
        <v>4019</v>
      </c>
      <c r="D322" s="1" t="s">
        <v>180</v>
      </c>
      <c r="E322" s="8">
        <v>2833</v>
      </c>
      <c r="F322" s="49">
        <v>808.12</v>
      </c>
      <c r="G322" s="81">
        <f t="shared" si="20"/>
        <v>0.285252382633251</v>
      </c>
    </row>
    <row r="323" spans="1:7" ht="13.5" customHeight="1">
      <c r="A323" s="14"/>
      <c r="B323" s="25"/>
      <c r="C323" s="17">
        <v>4047</v>
      </c>
      <c r="D323" s="1" t="s">
        <v>73</v>
      </c>
      <c r="E323" s="8">
        <v>1238</v>
      </c>
      <c r="F323" s="49">
        <v>1238.32</v>
      </c>
      <c r="G323" s="81">
        <f t="shared" si="20"/>
        <v>1.0002584814216477</v>
      </c>
    </row>
    <row r="324" spans="1:7" ht="15.75" customHeight="1">
      <c r="A324" s="14"/>
      <c r="B324" s="25"/>
      <c r="C324" s="17">
        <v>4049</v>
      </c>
      <c r="D324" s="1" t="s">
        <v>73</v>
      </c>
      <c r="E324" s="8">
        <v>66</v>
      </c>
      <c r="F324" s="49">
        <v>65.56</v>
      </c>
      <c r="G324" s="81">
        <f t="shared" si="20"/>
        <v>0.9933333333333334</v>
      </c>
    </row>
    <row r="325" spans="1:7" ht="14.25" customHeight="1">
      <c r="A325" s="14"/>
      <c r="B325" s="25"/>
      <c r="C325" s="17">
        <v>4117</v>
      </c>
      <c r="D325" s="1" t="s">
        <v>31</v>
      </c>
      <c r="E325" s="8">
        <v>9711</v>
      </c>
      <c r="F325" s="49">
        <v>2834.13</v>
      </c>
      <c r="G325" s="81">
        <f t="shared" si="20"/>
        <v>0.2918473895582329</v>
      </c>
    </row>
    <row r="326" spans="1:7" ht="14.25" customHeight="1">
      <c r="A326" s="14"/>
      <c r="B326" s="25"/>
      <c r="C326" s="17">
        <v>4119</v>
      </c>
      <c r="D326" s="1" t="s">
        <v>31</v>
      </c>
      <c r="E326" s="8">
        <v>514</v>
      </c>
      <c r="F326" s="49">
        <v>150.04</v>
      </c>
      <c r="G326" s="81">
        <f t="shared" si="20"/>
        <v>0.2919066147859922</v>
      </c>
    </row>
    <row r="327" spans="1:7" ht="13.5" customHeight="1">
      <c r="A327" s="14"/>
      <c r="B327" s="25"/>
      <c r="C327" s="17">
        <v>4127</v>
      </c>
      <c r="D327" s="1" t="s">
        <v>32</v>
      </c>
      <c r="E327" s="8">
        <v>1342</v>
      </c>
      <c r="F327" s="49">
        <v>404.3</v>
      </c>
      <c r="G327" s="81">
        <f t="shared" si="20"/>
        <v>0.3012667660208644</v>
      </c>
    </row>
    <row r="328" spans="1:7" ht="13.5" customHeight="1">
      <c r="A328" s="14"/>
      <c r="B328" s="25"/>
      <c r="C328" s="17">
        <v>4129</v>
      </c>
      <c r="D328" s="1" t="s">
        <v>32</v>
      </c>
      <c r="E328" s="8">
        <v>71</v>
      </c>
      <c r="F328" s="49">
        <v>21.43</v>
      </c>
      <c r="G328" s="81">
        <f t="shared" si="20"/>
        <v>0.30183098591549296</v>
      </c>
    </row>
    <row r="329" spans="1:7" ht="14.25" customHeight="1">
      <c r="A329" s="14"/>
      <c r="B329" s="25"/>
      <c r="C329" s="17">
        <v>4217</v>
      </c>
      <c r="D329" s="1" t="s">
        <v>36</v>
      </c>
      <c r="E329" s="8">
        <v>5699</v>
      </c>
      <c r="F329" s="49">
        <v>0</v>
      </c>
      <c r="G329" s="81">
        <f t="shared" si="20"/>
        <v>0</v>
      </c>
    </row>
    <row r="330" spans="1:7" ht="14.25" customHeight="1">
      <c r="A330" s="14"/>
      <c r="B330" s="25"/>
      <c r="C330" s="17">
        <v>4219</v>
      </c>
      <c r="D330" s="1" t="s">
        <v>36</v>
      </c>
      <c r="E330" s="8">
        <v>301</v>
      </c>
      <c r="F330" s="49">
        <v>0</v>
      </c>
      <c r="G330" s="81">
        <f t="shared" si="20"/>
        <v>0</v>
      </c>
    </row>
    <row r="331" spans="1:7" ht="14.25" customHeight="1">
      <c r="A331" s="14"/>
      <c r="B331" s="25"/>
      <c r="C331" s="17">
        <v>4307</v>
      </c>
      <c r="D331" s="1" t="s">
        <v>29</v>
      </c>
      <c r="E331" s="8">
        <v>66554</v>
      </c>
      <c r="F331" s="49">
        <v>0</v>
      </c>
      <c r="G331" s="81">
        <f t="shared" si="20"/>
        <v>0</v>
      </c>
    </row>
    <row r="332" spans="1:7" ht="15.75" customHeight="1">
      <c r="A332" s="14"/>
      <c r="B332" s="25"/>
      <c r="C332" s="17">
        <v>4309</v>
      </c>
      <c r="D332" s="1" t="s">
        <v>29</v>
      </c>
      <c r="E332" s="8">
        <v>3524</v>
      </c>
      <c r="F332" s="49">
        <v>0</v>
      </c>
      <c r="G332" s="81">
        <f t="shared" si="20"/>
        <v>0</v>
      </c>
    </row>
    <row r="333" spans="1:7" ht="27.75" customHeight="1">
      <c r="A333" s="14"/>
      <c r="B333" s="25"/>
      <c r="C333" s="17">
        <v>4447</v>
      </c>
      <c r="D333" s="1" t="s">
        <v>70</v>
      </c>
      <c r="E333" s="8">
        <v>1645</v>
      </c>
      <c r="F333" s="49">
        <v>779.2</v>
      </c>
      <c r="G333" s="81">
        <f t="shared" si="20"/>
        <v>0.473677811550152</v>
      </c>
    </row>
    <row r="334" spans="1:7" ht="27.75" customHeight="1">
      <c r="A334" s="14"/>
      <c r="B334" s="25"/>
      <c r="C334" s="17">
        <v>4449</v>
      </c>
      <c r="D334" s="1" t="s">
        <v>70</v>
      </c>
      <c r="E334" s="8">
        <v>87</v>
      </c>
      <c r="F334" s="49">
        <v>41.25</v>
      </c>
      <c r="G334" s="81">
        <f t="shared" si="20"/>
        <v>0.47413793103448276</v>
      </c>
    </row>
    <row r="335" spans="1:7" ht="17.25" customHeight="1">
      <c r="A335" s="55">
        <v>854</v>
      </c>
      <c r="B335" s="52"/>
      <c r="C335" s="55"/>
      <c r="D335" s="54" t="s">
        <v>113</v>
      </c>
      <c r="E335" s="95">
        <f>E336+E344+E347</f>
        <v>145030</v>
      </c>
      <c r="F335" s="95">
        <f>F336+F344+F347</f>
        <v>105511.2</v>
      </c>
      <c r="G335" s="75">
        <f>F335/E335</f>
        <v>0.7275129283596498</v>
      </c>
    </row>
    <row r="336" spans="1:7" s="27" customFormat="1" ht="13.5">
      <c r="A336" s="12"/>
      <c r="B336" s="25" t="s">
        <v>18</v>
      </c>
      <c r="C336" s="12"/>
      <c r="D336" s="3" t="s">
        <v>114</v>
      </c>
      <c r="E336" s="44">
        <f>SUM(E337:E343)</f>
        <v>64800</v>
      </c>
      <c r="F336" s="28">
        <f>SUM(F337:F343)</f>
        <v>38941.2</v>
      </c>
      <c r="G336" s="82">
        <f aca="true" t="shared" si="21" ref="G336:G343">F336/E336</f>
        <v>0.6009444444444444</v>
      </c>
    </row>
    <row r="337" spans="1:7" ht="23.25" customHeight="1">
      <c r="A337" s="17"/>
      <c r="B337" s="48"/>
      <c r="C337" s="17">
        <v>3020</v>
      </c>
      <c r="D337" s="1" t="s">
        <v>174</v>
      </c>
      <c r="E337" s="8">
        <v>3700</v>
      </c>
      <c r="F337" s="49">
        <v>1830</v>
      </c>
      <c r="G337" s="81">
        <f t="shared" si="21"/>
        <v>0.4945945945945946</v>
      </c>
    </row>
    <row r="338" spans="1:7" ht="15.75" customHeight="1">
      <c r="A338" s="14"/>
      <c r="B338" s="25"/>
      <c r="C338" s="17">
        <v>4010</v>
      </c>
      <c r="D338" s="1" t="s">
        <v>83</v>
      </c>
      <c r="E338" s="8">
        <v>46300</v>
      </c>
      <c r="F338" s="49">
        <v>28841.85</v>
      </c>
      <c r="G338" s="81">
        <f t="shared" si="21"/>
        <v>0.6229341252699784</v>
      </c>
    </row>
    <row r="339" spans="1:7" ht="15" customHeight="1">
      <c r="A339" s="14"/>
      <c r="B339" s="25"/>
      <c r="C339" s="17">
        <v>4040</v>
      </c>
      <c r="D339" s="1" t="s">
        <v>73</v>
      </c>
      <c r="E339" s="8">
        <v>3000</v>
      </c>
      <c r="F339" s="49">
        <v>1577.06</v>
      </c>
      <c r="G339" s="81">
        <f t="shared" si="21"/>
        <v>0.5256866666666666</v>
      </c>
    </row>
    <row r="340" spans="1:7" ht="15" customHeight="1">
      <c r="A340" s="14"/>
      <c r="B340" s="25"/>
      <c r="C340" s="17">
        <v>4110</v>
      </c>
      <c r="D340" s="1" t="s">
        <v>84</v>
      </c>
      <c r="E340" s="8">
        <v>6800</v>
      </c>
      <c r="F340" s="49">
        <v>3693.74</v>
      </c>
      <c r="G340" s="81">
        <f t="shared" si="21"/>
        <v>0.5431970588235294</v>
      </c>
    </row>
    <row r="341" spans="1:7" ht="13.5">
      <c r="A341" s="14"/>
      <c r="B341" s="25"/>
      <c r="C341" s="17">
        <v>4120</v>
      </c>
      <c r="D341" s="1" t="s">
        <v>32</v>
      </c>
      <c r="E341" s="8">
        <v>1100</v>
      </c>
      <c r="F341" s="49">
        <v>38.64</v>
      </c>
      <c r="G341" s="81">
        <f t="shared" si="21"/>
        <v>0.03512727272727273</v>
      </c>
    </row>
    <row r="342" spans="1:7" ht="15.75" customHeight="1">
      <c r="A342" s="14"/>
      <c r="B342" s="25"/>
      <c r="C342" s="17">
        <v>4210</v>
      </c>
      <c r="D342" s="1" t="s">
        <v>36</v>
      </c>
      <c r="E342" s="8">
        <v>1000</v>
      </c>
      <c r="F342" s="49">
        <v>80</v>
      </c>
      <c r="G342" s="81">
        <f t="shared" si="21"/>
        <v>0.08</v>
      </c>
    </row>
    <row r="343" spans="1:7" ht="26.25" customHeight="1">
      <c r="A343" s="14"/>
      <c r="B343" s="25"/>
      <c r="C343" s="17">
        <v>4440</v>
      </c>
      <c r="D343" s="1" t="s">
        <v>70</v>
      </c>
      <c r="E343" s="8">
        <v>2900</v>
      </c>
      <c r="F343" s="49">
        <v>2879.91</v>
      </c>
      <c r="G343" s="81">
        <f t="shared" si="21"/>
        <v>0.9930724137931034</v>
      </c>
    </row>
    <row r="344" spans="1:7" s="27" customFormat="1" ht="15" customHeight="1">
      <c r="A344" s="12"/>
      <c r="B344" s="25" t="s">
        <v>19</v>
      </c>
      <c r="C344" s="12"/>
      <c r="D344" s="3" t="s">
        <v>115</v>
      </c>
      <c r="E344" s="44">
        <f>SUM(E345:E346)</f>
        <v>79830</v>
      </c>
      <c r="F344" s="28">
        <f>SUM(F345:F346)</f>
        <v>66570</v>
      </c>
      <c r="G344" s="74">
        <f aca="true" t="shared" si="22" ref="G344:G349">F344/E344</f>
        <v>0.8338970311912814</v>
      </c>
    </row>
    <row r="345" spans="1:7" ht="13.5">
      <c r="A345" s="14"/>
      <c r="B345" s="25"/>
      <c r="C345" s="17">
        <v>3240</v>
      </c>
      <c r="D345" s="1" t="s">
        <v>116</v>
      </c>
      <c r="E345" s="8">
        <v>77774</v>
      </c>
      <c r="F345" s="49">
        <v>65170</v>
      </c>
      <c r="G345" s="73">
        <f t="shared" si="22"/>
        <v>0.837940699976856</v>
      </c>
    </row>
    <row r="346" spans="1:7" ht="14.25" customHeight="1">
      <c r="A346" s="14"/>
      <c r="B346" s="25"/>
      <c r="C346" s="17">
        <v>3260</v>
      </c>
      <c r="D346" s="1" t="s">
        <v>117</v>
      </c>
      <c r="E346" s="8">
        <v>2056</v>
      </c>
      <c r="F346" s="49">
        <v>1400</v>
      </c>
      <c r="G346" s="73">
        <f t="shared" si="22"/>
        <v>0.6809338521400778</v>
      </c>
    </row>
    <row r="347" spans="1:7" s="27" customFormat="1" ht="27">
      <c r="A347" s="12"/>
      <c r="B347" s="25" t="s">
        <v>20</v>
      </c>
      <c r="C347" s="12"/>
      <c r="D347" s="3" t="s">
        <v>95</v>
      </c>
      <c r="E347" s="44">
        <f>E348</f>
        <v>400</v>
      </c>
      <c r="F347" s="28">
        <f>F348</f>
        <v>0</v>
      </c>
      <c r="G347" s="74">
        <f t="shared" si="22"/>
        <v>0</v>
      </c>
    </row>
    <row r="348" spans="1:7" ht="13.5">
      <c r="A348" s="14"/>
      <c r="B348" s="25"/>
      <c r="C348" s="17">
        <v>4300</v>
      </c>
      <c r="D348" s="1" t="s">
        <v>29</v>
      </c>
      <c r="E348" s="8">
        <v>400</v>
      </c>
      <c r="F348" s="49">
        <v>0</v>
      </c>
      <c r="G348" s="73">
        <f t="shared" si="22"/>
        <v>0</v>
      </c>
    </row>
    <row r="349" spans="1:7" ht="25.5">
      <c r="A349" s="55">
        <v>900</v>
      </c>
      <c r="B349" s="52"/>
      <c r="C349" s="55"/>
      <c r="D349" s="54" t="s">
        <v>135</v>
      </c>
      <c r="E349" s="95">
        <f>E350+E358+E360+E364+E366+E371</f>
        <v>799227</v>
      </c>
      <c r="F349" s="95">
        <f>F350+F358+F360+F364+F366+F371</f>
        <v>282569.38999999996</v>
      </c>
      <c r="G349" s="75">
        <f t="shared" si="22"/>
        <v>0.35355335843258545</v>
      </c>
    </row>
    <row r="350" spans="1:7" s="27" customFormat="1" ht="15.75" customHeight="1">
      <c r="A350" s="12"/>
      <c r="B350" s="25" t="s">
        <v>21</v>
      </c>
      <c r="C350" s="12"/>
      <c r="D350" s="3" t="s">
        <v>118</v>
      </c>
      <c r="E350" s="44">
        <f>SUM(E351:E357)</f>
        <v>149000</v>
      </c>
      <c r="F350" s="28">
        <f>SUM(F351:F357)</f>
        <v>65634.12</v>
      </c>
      <c r="G350" s="82">
        <f aca="true" t="shared" si="23" ref="G350:G356">F350/E350</f>
        <v>0.4404974496644295</v>
      </c>
    </row>
    <row r="351" spans="1:7" ht="15" customHeight="1">
      <c r="A351" s="14"/>
      <c r="B351" s="25"/>
      <c r="C351" s="17">
        <v>4210</v>
      </c>
      <c r="D351" s="1" t="s">
        <v>36</v>
      </c>
      <c r="E351" s="8">
        <v>18000</v>
      </c>
      <c r="F351" s="49">
        <v>5882.11</v>
      </c>
      <c r="G351" s="81">
        <f t="shared" si="23"/>
        <v>0.3267838888888889</v>
      </c>
    </row>
    <row r="352" spans="1:7" ht="13.5">
      <c r="A352" s="14"/>
      <c r="B352" s="25"/>
      <c r="C352" s="17">
        <v>4260</v>
      </c>
      <c r="D352" s="1" t="s">
        <v>40</v>
      </c>
      <c r="E352" s="8">
        <v>55000</v>
      </c>
      <c r="F352" s="49">
        <v>21963.9</v>
      </c>
      <c r="G352" s="81">
        <f t="shared" si="23"/>
        <v>0.3993436363636364</v>
      </c>
    </row>
    <row r="353" spans="1:7" ht="13.5">
      <c r="A353" s="14"/>
      <c r="B353" s="25"/>
      <c r="C353" s="17">
        <v>4270</v>
      </c>
      <c r="D353" s="1" t="s">
        <v>48</v>
      </c>
      <c r="E353" s="8">
        <v>3000</v>
      </c>
      <c r="F353" s="49">
        <v>1850</v>
      </c>
      <c r="G353" s="81">
        <f t="shared" si="23"/>
        <v>0.6166666666666667</v>
      </c>
    </row>
    <row r="354" spans="1:7" ht="13.5">
      <c r="A354" s="14"/>
      <c r="B354" s="25"/>
      <c r="C354" s="17">
        <v>4300</v>
      </c>
      <c r="D354" s="1" t="s">
        <v>29</v>
      </c>
      <c r="E354" s="8">
        <v>20600</v>
      </c>
      <c r="F354" s="49">
        <v>13049.6</v>
      </c>
      <c r="G354" s="81">
        <f t="shared" si="23"/>
        <v>0.6334757281553398</v>
      </c>
    </row>
    <row r="355" spans="1:7" ht="26.25" customHeight="1">
      <c r="A355" s="14"/>
      <c r="B355" s="25"/>
      <c r="C355" s="17">
        <v>4390</v>
      </c>
      <c r="D355" s="1" t="s">
        <v>164</v>
      </c>
      <c r="E355" s="8">
        <v>5400</v>
      </c>
      <c r="F355" s="49">
        <v>2205.51</v>
      </c>
      <c r="G355" s="81">
        <f t="shared" si="23"/>
        <v>0.40842777777777783</v>
      </c>
    </row>
    <row r="356" spans="1:7" ht="13.5">
      <c r="A356" s="14"/>
      <c r="B356" s="25"/>
      <c r="C356" s="17">
        <v>4430</v>
      </c>
      <c r="D356" s="1" t="s">
        <v>54</v>
      </c>
      <c r="E356" s="8">
        <v>5000</v>
      </c>
      <c r="F356" s="49">
        <v>0</v>
      </c>
      <c r="G356" s="81">
        <f t="shared" si="23"/>
        <v>0</v>
      </c>
    </row>
    <row r="357" spans="1:7" ht="13.5">
      <c r="A357" s="14"/>
      <c r="B357" s="25"/>
      <c r="C357" s="17">
        <v>4480</v>
      </c>
      <c r="D357" s="1" t="s">
        <v>55</v>
      </c>
      <c r="E357" s="8">
        <v>42000</v>
      </c>
      <c r="F357" s="49">
        <v>20683</v>
      </c>
      <c r="G357" s="81">
        <f aca="true" t="shared" si="24" ref="G357:G385">F357/E357</f>
        <v>0.492452380952381</v>
      </c>
    </row>
    <row r="358" spans="1:7" s="78" customFormat="1" ht="13.5">
      <c r="A358" s="12"/>
      <c r="B358" s="25" t="s">
        <v>158</v>
      </c>
      <c r="C358" s="12"/>
      <c r="D358" s="3" t="s">
        <v>159</v>
      </c>
      <c r="E358" s="44">
        <f>E359</f>
        <v>45452</v>
      </c>
      <c r="F358" s="28">
        <f>F359</f>
        <v>14824.11</v>
      </c>
      <c r="G358" s="74">
        <f t="shared" si="24"/>
        <v>0.32614868432632227</v>
      </c>
    </row>
    <row r="359" spans="1:7" ht="13.5">
      <c r="A359" s="14"/>
      <c r="B359" s="25"/>
      <c r="C359" s="17">
        <v>4300</v>
      </c>
      <c r="D359" s="1" t="s">
        <v>29</v>
      </c>
      <c r="E359" s="8">
        <v>45452</v>
      </c>
      <c r="F359" s="49">
        <v>14824.11</v>
      </c>
      <c r="G359" s="73">
        <f t="shared" si="24"/>
        <v>0.32614868432632227</v>
      </c>
    </row>
    <row r="360" spans="1:7" s="27" customFormat="1" ht="27">
      <c r="A360" s="12"/>
      <c r="B360" s="25" t="s">
        <v>119</v>
      </c>
      <c r="C360" s="12"/>
      <c r="D360" s="3" t="s">
        <v>120</v>
      </c>
      <c r="E360" s="44">
        <f>E361+E362+E363</f>
        <v>12360</v>
      </c>
      <c r="F360" s="28">
        <f>F361+F362+F363</f>
        <v>5796.47</v>
      </c>
      <c r="G360" s="74">
        <f t="shared" si="24"/>
        <v>0.4689700647249191</v>
      </c>
    </row>
    <row r="361" spans="1:7" ht="14.25" customHeight="1">
      <c r="A361" s="17"/>
      <c r="B361" s="48"/>
      <c r="C361" s="17">
        <v>4170</v>
      </c>
      <c r="D361" s="1" t="s">
        <v>33</v>
      </c>
      <c r="E361" s="8">
        <v>5000</v>
      </c>
      <c r="F361" s="49">
        <v>5000</v>
      </c>
      <c r="G361" s="73">
        <f t="shared" si="24"/>
        <v>1</v>
      </c>
    </row>
    <row r="362" spans="1:7" s="27" customFormat="1" ht="15.75" customHeight="1">
      <c r="A362" s="12"/>
      <c r="B362" s="25"/>
      <c r="C362" s="17">
        <v>4210</v>
      </c>
      <c r="D362" s="1" t="s">
        <v>36</v>
      </c>
      <c r="E362" s="8">
        <v>3240</v>
      </c>
      <c r="F362" s="49">
        <v>796.47</v>
      </c>
      <c r="G362" s="73">
        <f t="shared" si="24"/>
        <v>0.24582407407407408</v>
      </c>
    </row>
    <row r="363" spans="1:7" ht="13.5">
      <c r="A363" s="14"/>
      <c r="B363" s="25"/>
      <c r="C363" s="17">
        <v>4300</v>
      </c>
      <c r="D363" s="1" t="s">
        <v>29</v>
      </c>
      <c r="E363" s="8">
        <v>4120</v>
      </c>
      <c r="F363" s="49">
        <v>0</v>
      </c>
      <c r="G363" s="73">
        <f t="shared" si="24"/>
        <v>0</v>
      </c>
    </row>
    <row r="364" spans="1:7" s="27" customFormat="1" ht="13.5">
      <c r="A364" s="12"/>
      <c r="B364" s="25" t="s">
        <v>209</v>
      </c>
      <c r="C364" s="12"/>
      <c r="D364" s="3" t="s">
        <v>211</v>
      </c>
      <c r="E364" s="44">
        <f>E365</f>
        <v>5000</v>
      </c>
      <c r="F364" s="28">
        <f>F365</f>
        <v>0</v>
      </c>
      <c r="G364" s="74">
        <f t="shared" si="24"/>
        <v>0</v>
      </c>
    </row>
    <row r="365" spans="1:7" ht="13.5">
      <c r="A365" s="14"/>
      <c r="B365" s="25"/>
      <c r="C365" s="17">
        <v>4300</v>
      </c>
      <c r="D365" s="1" t="s">
        <v>210</v>
      </c>
      <c r="E365" s="8">
        <v>5000</v>
      </c>
      <c r="F365" s="49">
        <v>0</v>
      </c>
      <c r="G365" s="73">
        <f t="shared" si="24"/>
        <v>0</v>
      </c>
    </row>
    <row r="366" spans="1:7" s="27" customFormat="1" ht="15" customHeight="1">
      <c r="A366" s="12"/>
      <c r="B366" s="25" t="s">
        <v>22</v>
      </c>
      <c r="C366" s="12"/>
      <c r="D366" s="3" t="s">
        <v>121</v>
      </c>
      <c r="E366" s="44">
        <f>E367+E368+E369+E370</f>
        <v>513200</v>
      </c>
      <c r="F366" s="28">
        <f>F367+F368+F369+F370</f>
        <v>150090.02</v>
      </c>
      <c r="G366" s="74">
        <f t="shared" si="24"/>
        <v>0.29245911925175366</v>
      </c>
    </row>
    <row r="367" spans="1:7" ht="15" customHeight="1">
      <c r="A367" s="17"/>
      <c r="B367" s="48"/>
      <c r="C367" s="17">
        <v>4210</v>
      </c>
      <c r="D367" s="1" t="s">
        <v>36</v>
      </c>
      <c r="E367" s="8">
        <v>1200</v>
      </c>
      <c r="F367" s="49">
        <v>45.99</v>
      </c>
      <c r="G367" s="73">
        <f t="shared" si="24"/>
        <v>0.038325000000000005</v>
      </c>
    </row>
    <row r="368" spans="1:7" ht="13.5">
      <c r="A368" s="14"/>
      <c r="B368" s="25"/>
      <c r="C368" s="17">
        <v>4260</v>
      </c>
      <c r="D368" s="1" t="s">
        <v>40</v>
      </c>
      <c r="E368" s="8">
        <v>482000</v>
      </c>
      <c r="F368" s="49">
        <v>150044.03</v>
      </c>
      <c r="G368" s="73">
        <f t="shared" si="24"/>
        <v>0.31129466804979256</v>
      </c>
    </row>
    <row r="369" spans="1:7" ht="13.5">
      <c r="A369" s="14"/>
      <c r="B369" s="25"/>
      <c r="C369" s="17">
        <v>4300</v>
      </c>
      <c r="D369" s="1" t="s">
        <v>29</v>
      </c>
      <c r="E369" s="8">
        <v>10000</v>
      </c>
      <c r="F369" s="49">
        <v>0</v>
      </c>
      <c r="G369" s="73">
        <f t="shared" si="24"/>
        <v>0</v>
      </c>
    </row>
    <row r="370" spans="1:7" ht="25.5">
      <c r="A370" s="14"/>
      <c r="B370" s="25"/>
      <c r="C370" s="17">
        <v>6050</v>
      </c>
      <c r="D370" s="1" t="s">
        <v>49</v>
      </c>
      <c r="E370" s="8">
        <v>20000</v>
      </c>
      <c r="F370" s="49">
        <v>0</v>
      </c>
      <c r="G370" s="73">
        <f t="shared" si="24"/>
        <v>0</v>
      </c>
    </row>
    <row r="371" spans="1:7" s="78" customFormat="1" ht="13.5">
      <c r="A371" s="12"/>
      <c r="B371" s="25" t="s">
        <v>160</v>
      </c>
      <c r="C371" s="12"/>
      <c r="D371" s="3" t="s">
        <v>35</v>
      </c>
      <c r="E371" s="44">
        <f>E372+E373+E374+E375</f>
        <v>74215</v>
      </c>
      <c r="F371" s="28">
        <f>F372+F373+F374</f>
        <v>46224.67</v>
      </c>
      <c r="G371" s="74">
        <f t="shared" si="24"/>
        <v>0.6228480765343933</v>
      </c>
    </row>
    <row r="372" spans="1:7" ht="15.75" customHeight="1">
      <c r="A372" s="14"/>
      <c r="B372" s="25"/>
      <c r="C372" s="17">
        <v>4210</v>
      </c>
      <c r="D372" s="1" t="s">
        <v>36</v>
      </c>
      <c r="E372" s="8">
        <v>6000</v>
      </c>
      <c r="F372" s="49">
        <v>82.28</v>
      </c>
      <c r="G372" s="73">
        <f t="shared" si="24"/>
        <v>0.013713333333333334</v>
      </c>
    </row>
    <row r="373" spans="1:7" ht="13.5">
      <c r="A373" s="14"/>
      <c r="B373" s="25"/>
      <c r="C373" s="17">
        <v>4300</v>
      </c>
      <c r="D373" s="1" t="s">
        <v>29</v>
      </c>
      <c r="E373" s="8">
        <v>67000</v>
      </c>
      <c r="F373" s="49">
        <v>46142.39</v>
      </c>
      <c r="G373" s="73">
        <f t="shared" si="24"/>
        <v>0.6886923880597015</v>
      </c>
    </row>
    <row r="374" spans="1:7" ht="13.5">
      <c r="A374" s="14"/>
      <c r="B374" s="25"/>
      <c r="C374" s="17">
        <v>4430</v>
      </c>
      <c r="D374" s="1" t="s">
        <v>54</v>
      </c>
      <c r="E374" s="8">
        <v>1000</v>
      </c>
      <c r="F374" s="49">
        <v>0</v>
      </c>
      <c r="G374" s="73">
        <f t="shared" si="24"/>
        <v>0</v>
      </c>
    </row>
    <row r="375" spans="1:7" ht="27.75" customHeight="1">
      <c r="A375" s="14"/>
      <c r="B375" s="25"/>
      <c r="C375" s="17">
        <v>6060</v>
      </c>
      <c r="D375" s="1" t="s">
        <v>130</v>
      </c>
      <c r="E375" s="8">
        <v>215</v>
      </c>
      <c r="F375" s="49">
        <v>0</v>
      </c>
      <c r="G375" s="73">
        <f t="shared" si="24"/>
        <v>0</v>
      </c>
    </row>
    <row r="376" spans="1:7" ht="25.5">
      <c r="A376" s="55">
        <v>921</v>
      </c>
      <c r="B376" s="52"/>
      <c r="C376" s="55"/>
      <c r="D376" s="54" t="s">
        <v>122</v>
      </c>
      <c r="E376" s="95">
        <f>E377+E380+E383+E385</f>
        <v>195301</v>
      </c>
      <c r="F376" s="95">
        <f>F377+F380+F383+F385</f>
        <v>60002</v>
      </c>
      <c r="G376" s="75">
        <f t="shared" si="24"/>
        <v>0.3072283296040471</v>
      </c>
    </row>
    <row r="377" spans="1:7" s="90" customFormat="1" ht="14.25" customHeight="1">
      <c r="A377" s="88"/>
      <c r="B377" s="83" t="s">
        <v>212</v>
      </c>
      <c r="C377" s="88"/>
      <c r="D377" s="89" t="s">
        <v>213</v>
      </c>
      <c r="E377" s="103">
        <f>E378+E379</f>
        <v>16600</v>
      </c>
      <c r="F377" s="103">
        <f>F378+F379</f>
        <v>0</v>
      </c>
      <c r="G377" s="82">
        <f t="shared" si="24"/>
        <v>0</v>
      </c>
    </row>
    <row r="378" spans="1:7" s="87" customFormat="1" ht="14.25" customHeight="1">
      <c r="A378" s="84"/>
      <c r="B378" s="85"/>
      <c r="C378" s="84">
        <v>4210</v>
      </c>
      <c r="D378" s="86" t="s">
        <v>36</v>
      </c>
      <c r="E378" s="104">
        <v>13000</v>
      </c>
      <c r="F378" s="104">
        <v>0</v>
      </c>
      <c r="G378" s="81">
        <f t="shared" si="24"/>
        <v>0</v>
      </c>
    </row>
    <row r="379" spans="1:7" s="87" customFormat="1" ht="12.75">
      <c r="A379" s="84"/>
      <c r="B379" s="85"/>
      <c r="C379" s="84">
        <v>4300</v>
      </c>
      <c r="D379" s="86" t="s">
        <v>29</v>
      </c>
      <c r="E379" s="104">
        <v>3600</v>
      </c>
      <c r="F379" s="104">
        <v>0</v>
      </c>
      <c r="G379" s="81">
        <f t="shared" si="24"/>
        <v>0</v>
      </c>
    </row>
    <row r="380" spans="1:7" s="90" customFormat="1" ht="14.25" customHeight="1">
      <c r="A380" s="88"/>
      <c r="B380" s="83" t="s">
        <v>214</v>
      </c>
      <c r="C380" s="88"/>
      <c r="D380" s="89" t="s">
        <v>215</v>
      </c>
      <c r="E380" s="103">
        <f>E381+E382</f>
        <v>47599</v>
      </c>
      <c r="F380" s="103">
        <f>F381+F382</f>
        <v>10362</v>
      </c>
      <c r="G380" s="82">
        <f t="shared" si="24"/>
        <v>0.21769364902624005</v>
      </c>
    </row>
    <row r="381" spans="1:7" s="87" customFormat="1" ht="12.75" customHeight="1">
      <c r="A381" s="84"/>
      <c r="B381" s="85"/>
      <c r="C381" s="84">
        <v>4210</v>
      </c>
      <c r="D381" s="86" t="s">
        <v>36</v>
      </c>
      <c r="E381" s="104">
        <v>33237</v>
      </c>
      <c r="F381" s="104">
        <v>0</v>
      </c>
      <c r="G381" s="81">
        <f t="shared" si="24"/>
        <v>0</v>
      </c>
    </row>
    <row r="382" spans="1:7" s="87" customFormat="1" ht="12.75">
      <c r="A382" s="84"/>
      <c r="B382" s="85"/>
      <c r="C382" s="84">
        <v>4270</v>
      </c>
      <c r="D382" s="86" t="s">
        <v>48</v>
      </c>
      <c r="E382" s="104">
        <v>14362</v>
      </c>
      <c r="F382" s="104">
        <v>10362</v>
      </c>
      <c r="G382" s="81">
        <f t="shared" si="24"/>
        <v>0.7214872580420554</v>
      </c>
    </row>
    <row r="383" spans="1:7" s="27" customFormat="1" ht="13.5">
      <c r="A383" s="12"/>
      <c r="B383" s="25" t="s">
        <v>23</v>
      </c>
      <c r="C383" s="12"/>
      <c r="D383" s="3" t="s">
        <v>123</v>
      </c>
      <c r="E383" s="44">
        <f>E384</f>
        <v>87000</v>
      </c>
      <c r="F383" s="28">
        <f>F384</f>
        <v>44000</v>
      </c>
      <c r="G383" s="74">
        <f t="shared" si="24"/>
        <v>0.5057471264367817</v>
      </c>
    </row>
    <row r="384" spans="1:7" ht="27.75" customHeight="1">
      <c r="A384" s="14"/>
      <c r="B384" s="25"/>
      <c r="C384" s="17">
        <v>2480</v>
      </c>
      <c r="D384" s="1" t="s">
        <v>216</v>
      </c>
      <c r="E384" s="8">
        <v>87000</v>
      </c>
      <c r="F384" s="49">
        <v>44000</v>
      </c>
      <c r="G384" s="77">
        <f t="shared" si="24"/>
        <v>0.5057471264367817</v>
      </c>
    </row>
    <row r="385" spans="1:7" s="27" customFormat="1" ht="16.5" customHeight="1">
      <c r="A385" s="12"/>
      <c r="B385" s="25" t="s">
        <v>133</v>
      </c>
      <c r="C385" s="12"/>
      <c r="D385" s="3" t="s">
        <v>134</v>
      </c>
      <c r="E385" s="44">
        <f>SUM(E386:E393)</f>
        <v>44102</v>
      </c>
      <c r="F385" s="28">
        <f>SUM(F386:F393)</f>
        <v>5640</v>
      </c>
      <c r="G385" s="74">
        <f t="shared" si="24"/>
        <v>0.12788535667316675</v>
      </c>
    </row>
    <row r="386" spans="1:7" ht="16.5" customHeight="1">
      <c r="A386" s="14"/>
      <c r="B386" s="25"/>
      <c r="C386" s="17">
        <v>4170</v>
      </c>
      <c r="D386" s="1" t="s">
        <v>33</v>
      </c>
      <c r="E386" s="8">
        <v>9500</v>
      </c>
      <c r="F386" s="49">
        <v>5640</v>
      </c>
      <c r="G386" s="73">
        <f aca="true" t="shared" si="25" ref="G386:G392">F386/E386</f>
        <v>0.5936842105263158</v>
      </c>
    </row>
    <row r="387" spans="1:7" ht="15.75" customHeight="1">
      <c r="A387" s="14"/>
      <c r="B387" s="25"/>
      <c r="C387" s="17">
        <v>4210</v>
      </c>
      <c r="D387" s="1" t="s">
        <v>36</v>
      </c>
      <c r="E387" s="8">
        <v>2000</v>
      </c>
      <c r="F387" s="49">
        <v>0</v>
      </c>
      <c r="G387" s="73">
        <f t="shared" si="25"/>
        <v>0</v>
      </c>
    </row>
    <row r="388" spans="1:7" ht="16.5" customHeight="1">
      <c r="A388" s="14"/>
      <c r="B388" s="25"/>
      <c r="C388" s="17">
        <v>4217</v>
      </c>
      <c r="D388" s="1" t="s">
        <v>36</v>
      </c>
      <c r="E388" s="8">
        <v>3100</v>
      </c>
      <c r="F388" s="49">
        <v>0</v>
      </c>
      <c r="G388" s="73">
        <f t="shared" si="25"/>
        <v>0</v>
      </c>
    </row>
    <row r="389" spans="1:7" ht="16.5" customHeight="1">
      <c r="A389" s="14"/>
      <c r="B389" s="25"/>
      <c r="C389" s="17">
        <v>4219</v>
      </c>
      <c r="D389" s="1" t="s">
        <v>36</v>
      </c>
      <c r="E389" s="8">
        <v>2400</v>
      </c>
      <c r="F389" s="49">
        <v>0</v>
      </c>
      <c r="G389" s="73">
        <f t="shared" si="25"/>
        <v>0</v>
      </c>
    </row>
    <row r="390" spans="1:7" ht="15.75" customHeight="1">
      <c r="A390" s="14"/>
      <c r="B390" s="25"/>
      <c r="C390" s="17">
        <v>4270</v>
      </c>
      <c r="D390" s="1" t="s">
        <v>48</v>
      </c>
      <c r="E390" s="8">
        <v>1500</v>
      </c>
      <c r="F390" s="49">
        <v>0</v>
      </c>
      <c r="G390" s="73">
        <f t="shared" si="25"/>
        <v>0</v>
      </c>
    </row>
    <row r="391" spans="1:7" ht="15.75" customHeight="1">
      <c r="A391" s="14"/>
      <c r="B391" s="25"/>
      <c r="C391" s="17">
        <v>4300</v>
      </c>
      <c r="D391" s="1" t="s">
        <v>29</v>
      </c>
      <c r="E391" s="8">
        <v>610</v>
      </c>
      <c r="F391" s="49">
        <v>0</v>
      </c>
      <c r="G391" s="73">
        <f t="shared" si="25"/>
        <v>0</v>
      </c>
    </row>
    <row r="392" spans="1:7" ht="14.25" customHeight="1">
      <c r="A392" s="14"/>
      <c r="B392" s="25"/>
      <c r="C392" s="17">
        <v>4307</v>
      </c>
      <c r="D392" s="1" t="s">
        <v>29</v>
      </c>
      <c r="E392" s="8">
        <v>15592</v>
      </c>
      <c r="F392" s="49">
        <v>0</v>
      </c>
      <c r="G392" s="73">
        <f t="shared" si="25"/>
        <v>0</v>
      </c>
    </row>
    <row r="393" spans="1:7" ht="15" customHeight="1">
      <c r="A393" s="14"/>
      <c r="B393" s="25"/>
      <c r="C393" s="17">
        <v>4309</v>
      </c>
      <c r="D393" s="1" t="s">
        <v>29</v>
      </c>
      <c r="E393" s="8">
        <v>9400</v>
      </c>
      <c r="F393" s="49">
        <v>0</v>
      </c>
      <c r="G393" s="73">
        <f aca="true" t="shared" si="26" ref="G393:G400">F393/E393</f>
        <v>0</v>
      </c>
    </row>
    <row r="394" spans="1:7" ht="13.5">
      <c r="A394" s="55">
        <v>926</v>
      </c>
      <c r="B394" s="52"/>
      <c r="C394" s="55"/>
      <c r="D394" s="54" t="s">
        <v>124</v>
      </c>
      <c r="E394" s="95">
        <f>E395</f>
        <v>82900</v>
      </c>
      <c r="F394" s="95">
        <f>F395</f>
        <v>44815.81</v>
      </c>
      <c r="G394" s="75">
        <f t="shared" si="26"/>
        <v>0.5406008443908323</v>
      </c>
    </row>
    <row r="395" spans="1:7" s="27" customFormat="1" ht="13.5" customHeight="1">
      <c r="A395" s="12"/>
      <c r="B395" s="25" t="s">
        <v>24</v>
      </c>
      <c r="C395" s="12"/>
      <c r="D395" s="3" t="s">
        <v>125</v>
      </c>
      <c r="E395" s="44">
        <f>E396+E397+E398+E399</f>
        <v>82900</v>
      </c>
      <c r="F395" s="28">
        <f>F396+F397+F398+F399</f>
        <v>44815.81</v>
      </c>
      <c r="G395" s="74">
        <f t="shared" si="26"/>
        <v>0.5406008443908323</v>
      </c>
    </row>
    <row r="396" spans="1:7" ht="78.75" customHeight="1">
      <c r="A396" s="14"/>
      <c r="B396" s="25"/>
      <c r="C396" s="17">
        <v>2360</v>
      </c>
      <c r="D396" s="1" t="s">
        <v>181</v>
      </c>
      <c r="E396" s="8">
        <v>70000</v>
      </c>
      <c r="F396" s="49">
        <v>44000</v>
      </c>
      <c r="G396" s="73">
        <f t="shared" si="26"/>
        <v>0.6285714285714286</v>
      </c>
    </row>
    <row r="397" spans="1:7" ht="13.5">
      <c r="A397" s="14"/>
      <c r="B397" s="25"/>
      <c r="C397" s="17">
        <v>4210</v>
      </c>
      <c r="D397" s="1" t="s">
        <v>36</v>
      </c>
      <c r="E397" s="8">
        <v>5400</v>
      </c>
      <c r="F397" s="49">
        <v>0</v>
      </c>
      <c r="G397" s="73">
        <f t="shared" si="26"/>
        <v>0</v>
      </c>
    </row>
    <row r="398" spans="1:7" ht="13.5">
      <c r="A398" s="14"/>
      <c r="B398" s="25"/>
      <c r="C398" s="17">
        <v>4260</v>
      </c>
      <c r="D398" s="1" t="s">
        <v>40</v>
      </c>
      <c r="E398" s="8">
        <v>2500</v>
      </c>
      <c r="F398" s="49">
        <v>815.81</v>
      </c>
      <c r="G398" s="73">
        <f t="shared" si="26"/>
        <v>0.326324</v>
      </c>
    </row>
    <row r="399" spans="1:7" ht="13.5">
      <c r="A399" s="91"/>
      <c r="B399" s="92"/>
      <c r="C399" s="93">
        <v>4300</v>
      </c>
      <c r="D399" s="1" t="s">
        <v>29</v>
      </c>
      <c r="E399" s="8">
        <v>5000</v>
      </c>
      <c r="F399" s="49">
        <v>0</v>
      </c>
      <c r="G399" s="73">
        <f t="shared" si="26"/>
        <v>0</v>
      </c>
    </row>
    <row r="400" spans="1:8" ht="12.75">
      <c r="A400" s="107" t="s">
        <v>25</v>
      </c>
      <c r="B400" s="108"/>
      <c r="C400" s="109"/>
      <c r="D400" s="60"/>
      <c r="E400" s="95">
        <f>E12+E23+E36+E50+E61+E64+E104+E107+E121+E126+E130+E240+E248+E316+E349+E376+E394+E335</f>
        <v>23774632</v>
      </c>
      <c r="F400" s="95">
        <f>F394+F376+F349+F335+F316+F248+F240+F126+F121+F107+F104+F64+F61+F50+F36+F23+F12+F130</f>
        <v>10146933.469999999</v>
      </c>
      <c r="G400" s="75">
        <f t="shared" si="26"/>
        <v>0.42679665746245826</v>
      </c>
      <c r="H400" s="5" t="s">
        <v>139</v>
      </c>
    </row>
    <row r="401" spans="1:9" ht="13.5">
      <c r="A401" s="21"/>
      <c r="E401" s="105"/>
      <c r="F401" s="106"/>
      <c r="H401" s="45">
        <f>F18+F19+F25+F45+F52+F66+F67+F68+F75+F76+F77+F80+F78+F96+F134+F135+F136+F137+F139+F159+F160+F161+F162+F167+F168+F169+F172+F190+F191+F192+F193+F194+F214+F215+F216+F217+F226+F227+F228+F229+F235+F242+F245+F254+F255+F256+F264+F265+F266+F267+F287+F288+F289+F290+F291+F305+F306+F307+F308+F309+F338+F339+F340+F341+F361+F386+F102</f>
        <v>5436290.569999998</v>
      </c>
      <c r="I401" s="45">
        <f>E18+E19+E25+E45+E52+E66+E67+E68+E75+E76+E77+E80+E78+E96+E134+E135+E136+E137+E139+E159+E160+E161+E102+E162+E167+E168+E169+E172+E190+E191+E192+E193+E194+E214+E215+E216+E217+E226+E227+E228+E229+E235+E242+E245+E254+E255+E256+E264+E265+E266+E267+E287+E288+E289+E290+E291+E305+E306+E307+E308+E309+E338+E339+E340+E341+E361+E386</f>
        <v>10720844</v>
      </c>
    </row>
    <row r="402" spans="2:9" ht="12.75">
      <c r="B402" s="21"/>
      <c r="D402" s="37"/>
      <c r="E402" s="10"/>
      <c r="F402" s="31"/>
      <c r="H402" s="5" t="s">
        <v>146</v>
      </c>
      <c r="I402" s="47" t="s">
        <v>145</v>
      </c>
    </row>
    <row r="403" spans="2:8" ht="12.75">
      <c r="B403" s="21"/>
      <c r="D403" s="37"/>
      <c r="H403" s="45"/>
    </row>
    <row r="404" spans="2:8" ht="12.75">
      <c r="B404" s="21"/>
      <c r="D404" s="37"/>
      <c r="H404" s="11"/>
    </row>
    <row r="405" spans="1:4" ht="12.75">
      <c r="A405" s="21"/>
      <c r="B405" s="21"/>
      <c r="D405" s="37"/>
    </row>
    <row r="406" ht="13.5">
      <c r="A406" s="21"/>
    </row>
    <row r="407" ht="13.5">
      <c r="A407" s="21"/>
    </row>
    <row r="408" ht="13.5">
      <c r="A408" s="21"/>
    </row>
  </sheetData>
  <sheetProtection/>
  <mergeCells count="7">
    <mergeCell ref="A400:C400"/>
    <mergeCell ref="A9:C9"/>
    <mergeCell ref="D7:E7"/>
    <mergeCell ref="D9:G9"/>
    <mergeCell ref="E1:G1"/>
    <mergeCell ref="E2:G2"/>
    <mergeCell ref="E3:G3"/>
  </mergeCells>
  <printOptions/>
  <pageMargins left="0.984251968503937" right="0.7874015748031497" top="0.7874015748031497" bottom="0.984251968503937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Krzykosy</dc:creator>
  <cp:keywords/>
  <dc:description/>
  <cp:lastModifiedBy>GUS</cp:lastModifiedBy>
  <cp:lastPrinted>2012-07-23T07:54:07Z</cp:lastPrinted>
  <dcterms:created xsi:type="dcterms:W3CDTF">1999-03-25T10:47:04Z</dcterms:created>
  <dcterms:modified xsi:type="dcterms:W3CDTF">2012-08-04T08:22:23Z</dcterms:modified>
  <cp:category/>
  <cp:version/>
  <cp:contentType/>
  <cp:contentStatus/>
</cp:coreProperties>
</file>