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4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<sst xmlns="http://schemas.openxmlformats.org/spreadsheetml/2006/main" count="4887" uniqueCount="486">
  <si>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</si>
  <si>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</si>
  <si>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</si>
  <si>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</si>
  <si>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</si>
  <si>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</si>
  <si>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</si>
  <si>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</si>
  <si>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</si>
  <si>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</si>
  <si>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</si>
  <si>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</si>
  <si>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</si>
  <si>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</si>
  <si>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</si>
  <si>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</si>
  <si>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</si>
  <si>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</si>
  <si>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</si>
  <si>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</si>
  <si>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</si>
  <si>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</si>
  <si>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</si>
  <si>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</si>
  <si>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</si>
  <si>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</si>
  <si>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</si>
  <si>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</si>
  <si>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</si>
  <si>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</si>
  <si>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</si>
  <si>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</si>
  <si>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</si>
  <si>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</si>
  <si>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</si>
  <si>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</si>
  <si>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</si>
  <si>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</si>
  <si>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</si>
  <si>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</si>
  <si>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</si>
  <si>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</si>
  <si>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</si>
  <si>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</si>
  <si>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</si>
  <si>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</si>
  <si>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</si>
  <si>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</si>
  <si>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</si>
  <si>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</si>
  <si>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</si>
  <si>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</si>
  <si>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</si>
  <si>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</si>
  <si>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</si>
  <si>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</si>
  <si>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</si>
  <si>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</si>
  <si>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</si>
  <si>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</si>
  <si>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</si>
  <si>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</si>
  <si>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</si>
  <si>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</si>
  <si>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</si>
  <si>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</si>
  <si>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</si>
  <si>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</si>
  <si>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</si>
  <si>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</si>
  <si>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</si>
  <si>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</si>
  <si>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</si>
  <si>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</si>
  <si>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</si>
  <si>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</si>
  <si>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</si>
  <si>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</si>
  <si>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</si>
  <si>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</si>
  <si>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</si>
  <si>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</si>
  <si>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</si>
  <si>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</si>
  <si>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</si>
  <si>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</si>
  <si>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</si>
  <si>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</si>
  <si>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</si>
  <si>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</si>
  <si>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</si>
  <si>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</si>
  <si>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</si>
  <si>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</si>
  <si>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</si>
  <si>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</si>
  <si>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</si>
  <si>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</si>
  <si>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</si>
  <si>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</si>
  <si>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</si>
  <si>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</si>
  <si>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</si>
  <si>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</si>
  <si>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</si>
  <si>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</si>
  <si>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</si>
  <si>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</si>
  <si>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</si>
  <si>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</si>
  <si>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</si>
  <si>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</si>
  <si>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</si>
  <si>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</si>
  <si>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</si>
  <si>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</si>
  <si>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</si>
  <si>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</si>
  <si>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</si>
  <si>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</si>
  <si>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</si>
  <si>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</si>
  <si>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</si>
  <si>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</si>
  <si>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</si>
  <si>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</si>
  <si>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</si>
  <si>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</si>
  <si>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</si>
  <si>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</si>
  <si>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</si>
  <si>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</si>
  <si>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</si>
  <si>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</si>
  <si>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</si>
  <si>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</si>
  <si>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</si>
  <si>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</si>
  <si>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</si>
  <si>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</si>
  <si>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</si>
  <si>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</si>
  <si>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</si>
  <si>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</si>
  <si>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</si>
  <si>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</si>
  <si>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</si>
  <si>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</si>
  <si>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</si>
  <si>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</si>
  <si>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</si>
  <si>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</si>
  <si>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</si>
  <si>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</si>
  <si>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</si>
  <si>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</si>
  <si>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</si>
  <si>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</si>
  <si>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</si>
  <si>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</si>
  <si>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</si>
  <si>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</si>
  <si>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</si>
  <si>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</si>
  <si>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</si>
  <si>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</si>
  <si>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</si>
  <si>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</si>
  <si>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</si>
  <si>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</si>
  <si>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</si>
  <si>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</si>
  <si>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</si>
  <si>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</si>
  <si>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</si>
  <si>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</si>
  <si>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</si>
  <si>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</si>
  <si>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</si>
  <si>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</si>
  <si>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</si>
  <si>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</si>
  <si>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</si>
  <si>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</si>
  <si>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</si>
  <si>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</si>
  <si>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</si>
  <si>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</si>
  <si>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</si>
  <si>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</si>
  <si>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</si>
  <si>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</si>
  <si>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</si>
  <si>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</si>
  <si>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</si>
  <si>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</si>
  <si>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</si>
  <si>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</si>
  <si>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</si>
  <si>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</si>
  <si>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</si>
  <si>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</si>
  <si>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</si>
  <si>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</si>
  <si>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</si>
  <si>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</si>
  <si>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</si>
  <si>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</si>
  <si>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</si>
  <si>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</si>
  <si>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</si>
  <si>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</si>
  <si>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</si>
  <si>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</si>
  <si>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</si>
  <si>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</si>
  <si>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</si>
  <si>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</si>
  <si>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</si>
  <si>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</si>
  <si>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</si>
  <si>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</si>
  <si>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</si>
  <si>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</si>
  <si>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</si>
  <si>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</si>
  <si>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</si>
  <si>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</si>
  <si>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</si>
  <si>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</si>
  <si>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</si>
  <si>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</si>
  <si>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</si>
  <si>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</si>
  <si>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</si>
  <si>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</si>
  <si>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</si>
  <si>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</si>
  <si>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</si>
  <si>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</si>
  <si>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</si>
  <si>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</si>
  <si>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</si>
  <si>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</si>
  <si>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</si>
  <si>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</si>
  <si>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</si>
  <si>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</si>
  <si>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</si>
  <si>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</si>
  <si>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</si>
  <si>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</si>
  <si>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</si>
  <si>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</si>
  <si>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</si>
  <si>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</si>
  <si>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</si>
  <si>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</si>
  <si>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</si>
  <si>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</si>
  <si>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</si>
  <si>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</si>
  <si>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</si>
  <si>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</si>
  <si>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</si>
  <si>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</si>
  <si>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</si>
  <si>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</si>
  <si>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</si>
  <si>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</si>
  <si>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</si>
  <si>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</si>
  <si>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</si>
  <si>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</si>
  <si>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</si>
  <si>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</si>
  <si>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</si>
  <si>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</si>
  <si>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</si>
  <si>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</si>
  <si>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</si>
  <si>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</si>
  <si>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</si>
  <si>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</si>
  <si>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</si>
  <si>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</si>
  <si>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</si>
  <si>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</si>
  <si>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</si>
  <si>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</si>
  <si>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</si>
  <si>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</si>
  <si>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</si>
  <si>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</si>
  <si>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</si>
  <si>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</si>
  <si>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</si>
  <si>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</si>
  <si>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</si>
  <si>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</si>
  <si>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</si>
  <si>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</si>
  <si>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</si>
  <si>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</si>
  <si>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</si>
  <si>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</si>
  <si>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</si>
  <si>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</si>
  <si>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</si>
  <si>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</si>
  <si>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</si>
  <si>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</si>
  <si>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</si>
  <si>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</si>
  <si>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</si>
  <si>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</si>
  <si>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</si>
  <si>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</si>
  <si>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</si>
  <si>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</si>
  <si>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</si>
  <si>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</si>
  <si>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</si>
  <si>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</si>
  <si>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</si>
  <si>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</si>
  <si>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</si>
  <si>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</si>
  <si>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</si>
  <si>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</si>
  <si>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</si>
  <si>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</si>
  <si>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</si>
  <si>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</si>
  <si>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</si>
  <si>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</si>
  <si>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</si>
  <si>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</si>
  <si>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</si>
  <si>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</si>
  <si>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</si>
  <si>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</si>
  <si>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</si>
  <si>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</si>
  <si>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</si>
  <si>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</si>
  <si>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</si>
  <si>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</si>
  <si>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</si>
  <si>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</si>
  <si>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</si>
  <si>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</si>
  <si>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</si>
  <si>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</si>
  <si>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</si>
  <si>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</si>
  <si>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</si>
  <si>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</si>
  <si>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</si>
  <si>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</si>
  <si>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</si>
  <si>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</si>
  <si>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</si>
  <si>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</si>
  <si>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</si>
  <si>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</si>
  <si>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</si>
  <si>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</si>
  <si>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</si>
  <si>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</si>
  <si>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</si>
  <si>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</si>
  <si>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</si>
  <si>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</si>
  <si>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</si>
  <si>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</si>
  <si>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</si>
  <si>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</si>
  <si>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</si>
  <si>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</si>
  <si>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</si>
  <si>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</si>
  <si>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</si>
  <si>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</si>
  <si>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</si>
  <si>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</si>
  <si>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</si>
  <si>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</si>
  <si>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</si>
  <si>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</si>
  <si>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</si>
  <si>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</si>
  <si>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</si>
  <si>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</si>
  <si>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</si>
  <si>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</si>
  <si>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</si>
  <si>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</si>
  <si>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</si>
  <si>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</si>
  <si>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</si>
  <si>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</si>
  <si>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</si>
  <si>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</si>
  <si>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</si>
  <si>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</si>
  <si>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</si>
  <si>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</si>
  <si>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</si>
  <si>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</si>
  <si>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</si>
  <si>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</si>
  <si>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</si>
  <si>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</si>
  <si>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</si>
  <si>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</si>
  <si>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</si>
  <si>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</si>
  <si>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</si>
  <si>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</si>
  <si>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</si>
  <si>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</si>
  <si>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</si>
  <si>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</si>
  <si>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</si>
  <si>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</si>
  <si>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</si>
  <si>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</si>
  <si>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</si>
  <si>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</si>
  <si>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</si>
  <si>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</si>
  <si>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</si>
  <si>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</si>
  <si>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</si>
  <si>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</si>
  <si>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</si>
  <si>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</si>
  <si>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</si>
  <si>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</si>
  <si>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</si>
  <si>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</si>
  <si>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</si>
  <si>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</si>
  <si>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</si>
  <si>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</si>
  <si>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</si>
  <si>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</si>
  <si>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</si>
  <si>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</si>
  <si>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</si>
  <si>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</si>
  <si>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</si>
  <si>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</si>
  <si>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</si>
  <si>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</si>
  <si>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</si>
  <si>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</si>
  <si>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</si>
  <si>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</si>
  <si>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</si>
  <si>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</si>
  <si>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</si>
  <si>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</si>
  <si>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</si>
  <si>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</si>
  <si>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</si>
  <si>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</si>
  <si>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</si>
  <si>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</si>
  <si>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</si>
  <si>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</si>
  <si>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</si>
  <si>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</si>
  <si>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</si>
  <si>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</si>
  <si>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</t>
  </si>
  <si>
    <t>GODZIESZE WIELKIE</t>
  </si>
  <si>
    <t>[9.6]-[9.4]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</si>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</sst>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1430197.19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4633.5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0.0911</c:v>
                </c:pt>
                <c:pt idx="2">
                  <c:v>0.0582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19746898"/>
        <c:axId val="43504355"/>
      </c:line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0.1168</c:v>
                </c:pt>
                <c:pt idx="2">
                  <c:v>0.0839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0.1168</c:v>
                </c:pt>
                <c:pt idx="2">
                  <c:v>0.0839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1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25245574.49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1430197.19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7636994"/>
        <c:axId val="3188627"/>
      </c:bar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27"/>
        <c:crosses val="autoZero"/>
        <c:auto val="1"/>
        <c:lblOffset val="100"/>
        <c:tickLblSkip val="1"/>
        <c:noMultiLvlLbl val="0"/>
      </c:catAx>
      <c:valAx>
        <c:axId val="3188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99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23188218.68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3479025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205"/>
        <c:crosses val="autoZero"/>
        <c:auto val="1"/>
        <c:lblOffset val="100"/>
        <c:tickLblSkip val="1"/>
        <c:noMultiLvlLbl val="0"/>
      </c:catAx>
      <c:valAx>
        <c:axId val="56952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12219714.01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3425001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7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969306</c:v>
                </c:pt>
                <c:pt idx="1">
                  <c:v>330000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4879584"/>
        <c:axId val="1263073"/>
      </c:line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8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3479025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11367658"/>
        <c:axId val="35200059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2057355.81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11367658"/>
        <c:axId val="35200059"/>
      </c:line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0.0911</c:v>
                </c:pt>
                <c:pt idx="2">
                  <c:v>0.0582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48365076"/>
        <c:axId val="32632501"/>
      </c:line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65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2132362.84</c:v>
                </c:pt>
                <c:pt idx="1">
                  <c:v>1768834.84</c:v>
                </c:pt>
                <c:pt idx="2">
                  <c:v>1330309.84</c:v>
                </c:pt>
                <c:pt idx="3">
                  <c:v>905000.84</c:v>
                </c:pt>
                <c:pt idx="4">
                  <c:v>655000.84</c:v>
                </c:pt>
                <c:pt idx="5">
                  <c:v>305000.84</c:v>
                </c:pt>
                <c:pt idx="6">
                  <c:v>100000.84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120000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25257054"/>
        <c:axId val="25986895"/>
      </c:line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E6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E74" sqref="E74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tr">
        <f>DaneZrodlowe!B4</f>
        <v>Uchwała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70"/>
      <c r="E8" s="154" t="str">
        <f>"Załącznik Nr 1 do Uchwały Nr../2015 Rady Gminy Godziesze Wielkie z dnia 11 września 2015 r."</f>
        <v>Załącznik Nr 1 do Uchwały Nr../2015 Rady Gminy Godziesze Wielkie z dnia 11 września 2015 r.</v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26675771.68</f>
        <v>26675771.68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25245574.49</f>
        <v>25245574.49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3754722</f>
        <v>3754722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11653443</f>
        <v>11653443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3986856.84</f>
        <v>3986856.84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1430197.19</f>
        <v>1430197.19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4633.5</f>
        <v>4633.5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1425563.69</f>
        <v>1425563.69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26667243.68</f>
        <v>26667243.68</v>
      </c>
      <c r="F21" s="32">
        <f>23954472</f>
        <v>23954472</v>
      </c>
      <c r="G21" s="32">
        <f>24211475</f>
        <v>24211475</v>
      </c>
      <c r="H21" s="32">
        <f>24524691</f>
        <v>24524691</v>
      </c>
      <c r="I21" s="32">
        <f>24950000</f>
        <v>24950000</v>
      </c>
      <c r="J21" s="32">
        <f>25110000</f>
        <v>25110000</v>
      </c>
      <c r="K21" s="32">
        <f>25355000</f>
        <v>25355000</v>
      </c>
      <c r="L21" s="32">
        <f>25459999.16</f>
        <v>25459999.16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23188218.68</f>
        <v>23188218.68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39059</f>
        <v>39059</v>
      </c>
      <c r="G23" s="34">
        <f>29100</f>
        <v>29100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120000</f>
        <v>120000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120000</f>
        <v>120000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3479025</f>
        <v>3479025</v>
      </c>
      <c r="F30" s="34">
        <f>600000</f>
        <v>600000</v>
      </c>
      <c r="G30" s="34">
        <f>820000</f>
        <v>820000</v>
      </c>
      <c r="H30" s="34">
        <f>974691</f>
        <v>974691</v>
      </c>
      <c r="I30" s="34">
        <f>1290000</f>
        <v>1290000</v>
      </c>
      <c r="J30" s="34">
        <f>1370000</f>
        <v>1370000</v>
      </c>
      <c r="K30" s="34">
        <f>1305000</f>
        <v>1305000</v>
      </c>
      <c r="L30" s="34">
        <f>1010890</f>
        <v>1010890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8528</f>
        <v>8528</v>
      </c>
      <c r="F31" s="32">
        <f>363528</f>
        <v>363528</v>
      </c>
      <c r="G31" s="32">
        <f>438525</f>
        <v>438525</v>
      </c>
      <c r="H31" s="32">
        <f>425309</f>
        <v>425309</v>
      </c>
      <c r="I31" s="32">
        <f>250000</f>
        <v>250000</v>
      </c>
      <c r="J31" s="32">
        <f>350000</f>
        <v>350000</v>
      </c>
      <c r="K31" s="32">
        <f>205000</f>
        <v>205000</v>
      </c>
      <c r="L31" s="32">
        <f>100000.84</f>
        <v>100000.84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1080000</f>
        <v>1080000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680000</f>
        <v>680000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0</f>
        <v>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350000</f>
        <v>350000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0</f>
        <v>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1088528</f>
        <v>1088528</v>
      </c>
      <c r="F41" s="32">
        <f>363528</f>
        <v>363528</v>
      </c>
      <c r="G41" s="32">
        <f>438525</f>
        <v>438525</v>
      </c>
      <c r="H41" s="32">
        <f>425309</f>
        <v>425309</v>
      </c>
      <c r="I41" s="32">
        <f>250000</f>
        <v>250000</v>
      </c>
      <c r="J41" s="32">
        <f>350000</f>
        <v>350000</v>
      </c>
      <c r="K41" s="32">
        <f>205000</f>
        <v>205000</v>
      </c>
      <c r="L41" s="32">
        <f>100000.84</f>
        <v>100000.84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1038528</f>
        <v>1038528</v>
      </c>
      <c r="F42" s="34">
        <f>363528</f>
        <v>363528</v>
      </c>
      <c r="G42" s="34">
        <f>438525</f>
        <v>438525</v>
      </c>
      <c r="H42" s="34">
        <f>425309</f>
        <v>425309</v>
      </c>
      <c r="I42" s="34">
        <f>250000</f>
        <v>250000</v>
      </c>
      <c r="J42" s="34">
        <f>350000</f>
        <v>350000</v>
      </c>
      <c r="K42" s="34">
        <f>205000</f>
        <v>205000</v>
      </c>
      <c r="L42" s="34">
        <f>100000.84</f>
        <v>100000.84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2132362.84</f>
        <v>2132362.84</v>
      </c>
      <c r="F48" s="32">
        <f>1768834.84</f>
        <v>1768834.84</v>
      </c>
      <c r="G48" s="32">
        <f>1330309.84</f>
        <v>1330309.84</v>
      </c>
      <c r="H48" s="32">
        <f>905000.84</f>
        <v>905000.84</v>
      </c>
      <c r="I48" s="32">
        <f>655000.84</f>
        <v>655000.84</v>
      </c>
      <c r="J48" s="32">
        <f>305000.84</f>
        <v>305000.84</v>
      </c>
      <c r="K48" s="32">
        <f>100000.84</f>
        <v>100000.84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2057355.81</f>
        <v>2057355.81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2737355.81</f>
        <v>2737355.81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0.0449</f>
        <v>0.0449</v>
      </c>
      <c r="F54" s="38">
        <f>0.0289</f>
        <v>0.0289</v>
      </c>
      <c r="G54" s="38">
        <f>0.0295</f>
        <v>0.0295</v>
      </c>
      <c r="H54" s="38">
        <f>0.0271</f>
        <v>0.0271</v>
      </c>
      <c r="I54" s="38">
        <f>0.0179</f>
        <v>0.0179</v>
      </c>
      <c r="J54" s="38">
        <f>0.0204</f>
        <v>0.0204</v>
      </c>
      <c r="K54" s="38">
        <f>0.0123</f>
        <v>0.0123</v>
      </c>
      <c r="L54" s="38">
        <f>0.0067</f>
        <v>0.0067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0.0449</f>
        <v>0.0449</v>
      </c>
      <c r="F55" s="38">
        <f>0.0289</f>
        <v>0.0289</v>
      </c>
      <c r="G55" s="38">
        <f>0.0295</f>
        <v>0.0295</v>
      </c>
      <c r="H55" s="38">
        <f>0.0271</f>
        <v>0.0271</v>
      </c>
      <c r="I55" s="38">
        <f>0.0179</f>
        <v>0.0179</v>
      </c>
      <c r="J55" s="38">
        <f>0.0204</f>
        <v>0.0204</v>
      </c>
      <c r="K55" s="38">
        <f>0.0123</f>
        <v>0.0123</v>
      </c>
      <c r="L55" s="38">
        <f>0.0067</f>
        <v>0.0067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0.0449</f>
        <v>0.0449</v>
      </c>
      <c r="F57" s="38">
        <f>0.0289</f>
        <v>0.0289</v>
      </c>
      <c r="G57" s="38">
        <f>0.0295</f>
        <v>0.0295</v>
      </c>
      <c r="H57" s="38">
        <f>0.0271</f>
        <v>0.0271</v>
      </c>
      <c r="I57" s="38">
        <f>0.0179</f>
        <v>0.0179</v>
      </c>
      <c r="J57" s="38">
        <f>0.0204</f>
        <v>0.0204</v>
      </c>
      <c r="K57" s="38">
        <f>0.0123</f>
        <v>0.0123</v>
      </c>
      <c r="L57" s="38">
        <f>0.0067</f>
        <v>0.0067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0.07729820657994171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0.0911</f>
        <v>0.0911</v>
      </c>
      <c r="G59" s="38">
        <f>0.0582</f>
        <v>0.0582</v>
      </c>
      <c r="H59" s="38">
        <f>0.056</f>
        <v>0.056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0.1168</f>
        <v>0.1168</v>
      </c>
      <c r="G60" s="38">
        <f>0.0839</f>
        <v>0.0839</v>
      </c>
      <c r="H60" s="38">
        <f>0.056</f>
        <v>0.056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8528</f>
        <v>8528</v>
      </c>
      <c r="F63" s="32">
        <f>363528</f>
        <v>363528</v>
      </c>
      <c r="G63" s="32">
        <f>438525</f>
        <v>438525</v>
      </c>
      <c r="H63" s="32">
        <f>425309</f>
        <v>425309</v>
      </c>
      <c r="I63" s="32">
        <f>250000</f>
        <v>250000</v>
      </c>
      <c r="J63" s="32">
        <f>350000</f>
        <v>350000</v>
      </c>
      <c r="K63" s="32">
        <f>205000</f>
        <v>205000</v>
      </c>
      <c r="L63" s="32">
        <f>100000.84</f>
        <v>100000.84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8528</f>
        <v>8528</v>
      </c>
      <c r="F64" s="34">
        <f>363528</f>
        <v>363528</v>
      </c>
      <c r="G64" s="34">
        <f>438525</f>
        <v>438525</v>
      </c>
      <c r="H64" s="34">
        <f>425309</f>
        <v>425309</v>
      </c>
      <c r="I64" s="34">
        <f>250000</f>
        <v>250000</v>
      </c>
      <c r="J64" s="34">
        <f>350000</f>
        <v>350000</v>
      </c>
      <c r="K64" s="34">
        <f>205000</f>
        <v>205000</v>
      </c>
      <c r="L64" s="34">
        <f>100000.84</f>
        <v>100000.84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12219714.01</f>
        <v>12219714.01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3425001</f>
        <v>3425001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969306</f>
        <v>969306</v>
      </c>
      <c r="F68" s="34">
        <f>330000</f>
        <v>330000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0</f>
        <v>0</v>
      </c>
      <c r="F69" s="34">
        <f>0</f>
        <v>0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969306</f>
        <v>969306</v>
      </c>
      <c r="F70" s="34">
        <f>330000</f>
        <v>330000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969306</f>
        <v>969306</v>
      </c>
      <c r="F71" s="34">
        <f>330000</f>
        <v>330000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v>2097997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408690</f>
        <v>408690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60627.16</f>
        <v>60627.16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60627.16</f>
        <v>60627.16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60627.16</f>
        <v>60627.16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1163690.57</f>
        <v>1163690.57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1163690.57</f>
        <v>1163690.57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1163690.57</f>
        <v>1163690.57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60627.16</f>
        <v>60627.16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57165.35</f>
        <v>57165.35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60627.16</f>
        <v>60627.16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399066</f>
        <v>399066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399066</f>
        <v>399066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1038528</f>
        <v>1038528</v>
      </c>
      <c r="F104" s="34">
        <f>363528</f>
        <v>363528</v>
      </c>
      <c r="G104" s="34">
        <f>438525</f>
        <v>438525</v>
      </c>
      <c r="H104" s="34">
        <f>425309</f>
        <v>425309</v>
      </c>
      <c r="I104" s="34">
        <f>250000</f>
        <v>250000</v>
      </c>
      <c r="J104" s="34">
        <f>350000</f>
        <v>350000</v>
      </c>
      <c r="K104" s="34">
        <f>205000</f>
        <v>205000</v>
      </c>
      <c r="L104" s="34">
        <f>100000.84</f>
        <v>100000.84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N/D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OK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OK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OK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26675771.68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26667243.68</v>
      </c>
      <c r="F190" s="112">
        <f t="shared" si="67"/>
        <v>23954472</v>
      </c>
      <c r="G190" s="112">
        <f t="shared" si="67"/>
        <v>24211475</v>
      </c>
      <c r="H190" s="112">
        <f t="shared" si="67"/>
        <v>24524691</v>
      </c>
      <c r="I190" s="112">
        <f t="shared" si="67"/>
        <v>24950000</v>
      </c>
      <c r="J190" s="112">
        <f t="shared" si="67"/>
        <v>25110000</v>
      </c>
      <c r="K190" s="112">
        <f t="shared" si="67"/>
        <v>25355000</v>
      </c>
      <c r="L190" s="112">
        <f t="shared" si="67"/>
        <v>25459999.16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8528</v>
      </c>
      <c r="F191" s="112">
        <f t="shared" si="68"/>
        <v>363528</v>
      </c>
      <c r="G191" s="112">
        <f t="shared" si="68"/>
        <v>438525</v>
      </c>
      <c r="H191" s="112">
        <f t="shared" si="68"/>
        <v>425309</v>
      </c>
      <c r="I191" s="112">
        <f t="shared" si="68"/>
        <v>250000</v>
      </c>
      <c r="J191" s="112">
        <f t="shared" si="68"/>
        <v>350000</v>
      </c>
      <c r="K191" s="112">
        <f t="shared" si="68"/>
        <v>205000</v>
      </c>
      <c r="L191" s="112">
        <f t="shared" si="68"/>
        <v>100000.83999999985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1768834.8399999999</v>
      </c>
      <c r="G192" s="112">
        <f t="shared" si="69"/>
        <v>1330309.84</v>
      </c>
      <c r="H192" s="112">
        <f t="shared" si="69"/>
        <v>905000.8400000001</v>
      </c>
      <c r="I192" s="112">
        <f t="shared" si="69"/>
        <v>655000.84</v>
      </c>
      <c r="J192" s="112">
        <f t="shared" si="69"/>
        <v>305000.83999999997</v>
      </c>
      <c r="K192" s="112">
        <f t="shared" si="69"/>
        <v>100000.84000000003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0.05959999999999999</v>
      </c>
      <c r="F200" s="139">
        <f t="shared" si="71"/>
        <v>0.062200000000000005</v>
      </c>
      <c r="G200" s="139">
        <f t="shared" si="71"/>
        <v>0.028700000000000003</v>
      </c>
      <c r="H200" s="139">
        <f t="shared" si="71"/>
        <v>0.028900000000000002</v>
      </c>
      <c r="I200" s="139">
        <f t="shared" si="71"/>
        <v>0.031</v>
      </c>
      <c r="J200" s="139">
        <f t="shared" si="71"/>
        <v>0.035699999999999996</v>
      </c>
      <c r="K200" s="139">
        <f t="shared" si="71"/>
        <v>0.049300000000000004</v>
      </c>
      <c r="L200" s="139">
        <f t="shared" si="71"/>
        <v>0.055900000000000005</v>
      </c>
    </row>
    <row r="201" spans="4:12" ht="14.25" outlineLevel="2">
      <c r="D201" s="141" t="s">
        <v>311</v>
      </c>
      <c r="E201" s="142">
        <f aca="true" t="shared" si="72" ref="E201:L201">+IF(E10=0,"",E59-E55)</f>
        <v>0.05959999999999999</v>
      </c>
      <c r="F201" s="143">
        <f t="shared" si="72"/>
        <v>0.062200000000000005</v>
      </c>
      <c r="G201" s="143">
        <f t="shared" si="72"/>
        <v>0.028700000000000003</v>
      </c>
      <c r="H201" s="143">
        <f t="shared" si="72"/>
        <v>0.028900000000000002</v>
      </c>
      <c r="I201" s="143">
        <f t="shared" si="72"/>
        <v>0.031</v>
      </c>
      <c r="J201" s="143">
        <f t="shared" si="72"/>
        <v>0.035699999999999996</v>
      </c>
      <c r="K201" s="143">
        <f t="shared" si="72"/>
        <v>0.049300000000000004</v>
      </c>
      <c r="L201" s="143">
        <f t="shared" si="72"/>
        <v>0.055900000000000005</v>
      </c>
    </row>
    <row r="202" spans="4:12" ht="14.25" outlineLevel="2">
      <c r="D202" s="137" t="s">
        <v>312</v>
      </c>
      <c r="E202" s="138">
        <f aca="true" t="shared" si="73" ref="E202:L202">+IF(E10=0,"",E60-E54)</f>
        <v>0.08530000000000001</v>
      </c>
      <c r="F202" s="139">
        <f t="shared" si="73"/>
        <v>0.0879</v>
      </c>
      <c r="G202" s="139">
        <f t="shared" si="73"/>
        <v>0.054400000000000004</v>
      </c>
      <c r="H202" s="139">
        <f t="shared" si="73"/>
        <v>0.028900000000000002</v>
      </c>
      <c r="I202" s="139">
        <f t="shared" si="73"/>
        <v>0.031</v>
      </c>
      <c r="J202" s="139">
        <f t="shared" si="73"/>
        <v>0.035699999999999996</v>
      </c>
      <c r="K202" s="139">
        <f t="shared" si="73"/>
        <v>0.049300000000000004</v>
      </c>
      <c r="L202" s="139">
        <f t="shared" si="73"/>
        <v>0.055900000000000005</v>
      </c>
    </row>
    <row r="203" spans="4:12" ht="14.25" outlineLevel="2">
      <c r="D203" s="141" t="s">
        <v>313</v>
      </c>
      <c r="E203" s="142">
        <f aca="true" t="shared" si="74" ref="E203:L203">+IF(E10=0,"",E60-E55)</f>
        <v>0.08530000000000001</v>
      </c>
      <c r="F203" s="143">
        <f t="shared" si="74"/>
        <v>0.0879</v>
      </c>
      <c r="G203" s="143">
        <f t="shared" si="74"/>
        <v>0.054400000000000004</v>
      </c>
      <c r="H203" s="143">
        <f t="shared" si="74"/>
        <v>0.028900000000000002</v>
      </c>
      <c r="I203" s="143">
        <f t="shared" si="74"/>
        <v>0.031</v>
      </c>
      <c r="J203" s="143">
        <f t="shared" si="74"/>
        <v>0.035699999999999996</v>
      </c>
      <c r="K203" s="143">
        <f t="shared" si="74"/>
        <v>0.049300000000000004</v>
      </c>
      <c r="L203" s="143">
        <f t="shared" si="74"/>
        <v>0.055900000000000005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1" t="s">
        <v>319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ht="14.25">
      <c r="B2" s="54" t="s">
        <v>309</v>
      </c>
      <c r="C2" s="54"/>
      <c r="D2" s="55"/>
      <c r="E2" s="56"/>
      <c r="F2" s="332" t="s">
        <v>320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2:16" ht="14.25">
      <c r="B3" s="59" t="s">
        <v>475</v>
      </c>
      <c r="C3" s="54"/>
      <c r="D3" s="55"/>
      <c r="E3" s="56"/>
      <c r="F3" s="333" t="s">
        <v>308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</v>
      </c>
      <c r="F5" s="59"/>
      <c r="G5" s="64"/>
      <c r="I5" s="65" t="str">
        <f>D6&amp;" - "&amp;"WPF za lata "&amp;D7&amp;" - Nr Uchwały JST: "&amp;D5</f>
        <v>GODZIESZE WIELKIE - WPF za lata 2015 - 2022 - Nr Uchwały JST: Uchwała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4" t="s">
        <v>316</v>
      </c>
      <c r="F8" s="334"/>
      <c r="G8" s="146" t="s">
        <v>315</v>
      </c>
      <c r="H8" s="146" t="s">
        <v>316</v>
      </c>
      <c r="I8" s="155" t="str">
        <f>"Załącznik Nr 1 do Uchwały Nr../2015 Rady Gminy Godziesze Wielkie z dnia 11 września 2015 r."</f>
        <v>Załącznik Nr 1 do Uchwały Nr../2015 Rady Gminy Godziesze Wielkie z dnia 11 września 2015 r.</v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26675771.68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25245574.49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3754722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11653443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3986856.84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1430197.19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4633.5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1425563.69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26667243.68</v>
      </c>
      <c r="J21" s="52">
        <f aca="true" t="shared" si="2" ref="J21:AL21">+J22+J30</f>
        <v>23954472</v>
      </c>
      <c r="K21" s="52">
        <f t="shared" si="2"/>
        <v>24211475</v>
      </c>
      <c r="L21" s="52">
        <f t="shared" si="2"/>
        <v>24524691</v>
      </c>
      <c r="M21" s="52">
        <f t="shared" si="2"/>
        <v>24950000</v>
      </c>
      <c r="N21" s="52">
        <f t="shared" si="2"/>
        <v>25110000</v>
      </c>
      <c r="O21" s="52">
        <f t="shared" si="2"/>
        <v>25355000</v>
      </c>
      <c r="P21" s="52">
        <f t="shared" si="2"/>
        <v>25459999.16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23188218.68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39059</v>
      </c>
      <c r="K23" s="158">
        <f>+'Zał.1_WPF_bazowy'!G23</f>
        <v>29100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120000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120000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3479025</v>
      </c>
      <c r="J30" s="158">
        <f>+'Zał.1_WPF_bazowy'!F30</f>
        <v>600000</v>
      </c>
      <c r="K30" s="158">
        <f>+'Zał.1_WPF_bazowy'!G30</f>
        <v>820000</v>
      </c>
      <c r="L30" s="158">
        <f>+'Zał.1_WPF_bazowy'!H30</f>
        <v>974691</v>
      </c>
      <c r="M30" s="158">
        <f>+'Zał.1_WPF_bazowy'!I30</f>
        <v>1290000</v>
      </c>
      <c r="N30" s="158">
        <f>+'Zał.1_WPF_bazowy'!J30</f>
        <v>1370000</v>
      </c>
      <c r="O30" s="158">
        <f>+'Zał.1_WPF_bazowy'!K30</f>
        <v>1305000</v>
      </c>
      <c r="P30" s="158">
        <f>+'Zał.1_WPF_bazowy'!L30</f>
        <v>1010890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8528</v>
      </c>
      <c r="J31" s="52">
        <f aca="true" t="shared" si="3" ref="J31:AL31">+J10-J21</f>
        <v>363528</v>
      </c>
      <c r="K31" s="52">
        <f t="shared" si="3"/>
        <v>438525</v>
      </c>
      <c r="L31" s="52">
        <f t="shared" si="3"/>
        <v>425309</v>
      </c>
      <c r="M31" s="52">
        <f t="shared" si="3"/>
        <v>250000</v>
      </c>
      <c r="N31" s="52">
        <f t="shared" si="3"/>
        <v>350000</v>
      </c>
      <c r="O31" s="52">
        <f t="shared" si="3"/>
        <v>205000</v>
      </c>
      <c r="P31" s="52">
        <f t="shared" si="3"/>
        <v>100000.83999999985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1080000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680000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0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350000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1088528</v>
      </c>
      <c r="J41" s="52">
        <f t="shared" si="5"/>
        <v>363528</v>
      </c>
      <c r="K41" s="52">
        <f t="shared" si="5"/>
        <v>438525</v>
      </c>
      <c r="L41" s="52">
        <f t="shared" si="5"/>
        <v>425309</v>
      </c>
      <c r="M41" s="52">
        <f t="shared" si="5"/>
        <v>250000</v>
      </c>
      <c r="N41" s="52">
        <f t="shared" si="5"/>
        <v>350000</v>
      </c>
      <c r="O41" s="52">
        <f t="shared" si="5"/>
        <v>205000</v>
      </c>
      <c r="P41" s="52">
        <f t="shared" si="5"/>
        <v>100000.84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1038528</v>
      </c>
      <c r="J42" s="158">
        <f>+'Zał.1_WPF_bazowy'!F42</f>
        <v>363528</v>
      </c>
      <c r="K42" s="158">
        <f>+'Zał.1_WPF_bazowy'!G42</f>
        <v>438525</v>
      </c>
      <c r="L42" s="158">
        <f>+'Zał.1_WPF_bazowy'!H42</f>
        <v>425309</v>
      </c>
      <c r="M42" s="158">
        <f>+'Zał.1_WPF_bazowy'!I42</f>
        <v>250000</v>
      </c>
      <c r="N42" s="158">
        <f>+'Zał.1_WPF_bazowy'!J42</f>
        <v>350000</v>
      </c>
      <c r="O42" s="158">
        <f>+'Zał.1_WPF_bazowy'!K42</f>
        <v>205000</v>
      </c>
      <c r="P42" s="158">
        <f>+'Zał.1_WPF_bazowy'!L42</f>
        <v>100000.84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2057355.8099999987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2737355.8099999987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0.0449</v>
      </c>
      <c r="J54" s="94">
        <f t="shared" si="10"/>
        <v>0.0289</v>
      </c>
      <c r="K54" s="94">
        <f t="shared" si="10"/>
        <v>0.0295</v>
      </c>
      <c r="L54" s="94">
        <f t="shared" si="10"/>
        <v>0.0271</v>
      </c>
      <c r="M54" s="94">
        <f t="shared" si="10"/>
        <v>0.0179</v>
      </c>
      <c r="N54" s="94">
        <f t="shared" si="10"/>
        <v>0.0204</v>
      </c>
      <c r="O54" s="94">
        <f t="shared" si="10"/>
        <v>0.0123</v>
      </c>
      <c r="P54" s="94">
        <f t="shared" si="10"/>
        <v>0.0067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0.0449</v>
      </c>
      <c r="J55" s="94">
        <f t="shared" si="11"/>
        <v>0.0289</v>
      </c>
      <c r="K55" s="94">
        <f t="shared" si="11"/>
        <v>0.0295</v>
      </c>
      <c r="L55" s="94">
        <f t="shared" si="11"/>
        <v>0.0271</v>
      </c>
      <c r="M55" s="94">
        <f t="shared" si="11"/>
        <v>0.0179</v>
      </c>
      <c r="N55" s="94">
        <f t="shared" si="11"/>
        <v>0.0204</v>
      </c>
      <c r="O55" s="94">
        <f t="shared" si="11"/>
        <v>0.0123</v>
      </c>
      <c r="P55" s="94">
        <f t="shared" si="11"/>
        <v>0.0067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0.0449</v>
      </c>
      <c r="J57" s="94">
        <f t="shared" si="12"/>
        <v>0.0289</v>
      </c>
      <c r="K57" s="94">
        <f t="shared" si="12"/>
        <v>0.0295</v>
      </c>
      <c r="L57" s="94">
        <f t="shared" si="12"/>
        <v>0.0271</v>
      </c>
      <c r="M57" s="94">
        <f t="shared" si="12"/>
        <v>0.0179</v>
      </c>
      <c r="N57" s="94">
        <f t="shared" si="12"/>
        <v>0.0204</v>
      </c>
      <c r="O57" s="94">
        <f t="shared" si="12"/>
        <v>0.0123</v>
      </c>
      <c r="P57" s="94">
        <f t="shared" si="12"/>
        <v>0.0067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0.0773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0.055999999999999994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0.056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8528</v>
      </c>
      <c r="J63" s="165">
        <f>+'Zał.1_WPF_bazowy'!F63</f>
        <v>363528</v>
      </c>
      <c r="K63" s="165">
        <f>+'Zał.1_WPF_bazowy'!G63</f>
        <v>438525</v>
      </c>
      <c r="L63" s="165">
        <f>+'Zał.1_WPF_bazowy'!H63</f>
        <v>425309</v>
      </c>
      <c r="M63" s="165">
        <f>+'Zał.1_WPF_bazowy'!I63</f>
        <v>250000</v>
      </c>
      <c r="N63" s="165">
        <f>+'Zał.1_WPF_bazowy'!J63</f>
        <v>350000</v>
      </c>
      <c r="O63" s="165">
        <f>+'Zał.1_WPF_bazowy'!K63</f>
        <v>205000</v>
      </c>
      <c r="P63" s="165">
        <f>+'Zał.1_WPF_bazowy'!L63</f>
        <v>100000.84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8528</v>
      </c>
      <c r="J64" s="158">
        <f>+'Zał.1_WPF_bazowy'!F64</f>
        <v>363528</v>
      </c>
      <c r="K64" s="158">
        <f>+'Zał.1_WPF_bazowy'!G64</f>
        <v>438525</v>
      </c>
      <c r="L64" s="158">
        <f>+'Zał.1_WPF_bazowy'!H64</f>
        <v>425309</v>
      </c>
      <c r="M64" s="158">
        <f>+'Zał.1_WPF_bazowy'!I64</f>
        <v>250000</v>
      </c>
      <c r="N64" s="158">
        <f>+'Zał.1_WPF_bazowy'!J64</f>
        <v>350000</v>
      </c>
      <c r="O64" s="158">
        <f>+'Zał.1_WPF_bazowy'!K64</f>
        <v>205000</v>
      </c>
      <c r="P64" s="158">
        <f>+'Zał.1_WPF_bazowy'!L64</f>
        <v>100000.84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12219714.01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3425001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969306</v>
      </c>
      <c r="J68" s="97">
        <f aca="true" t="shared" si="18" ref="J68:AL68">+J69+J70</f>
        <v>330000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0</v>
      </c>
      <c r="J69" s="158">
        <f>+'Zał.1_WPF_bazowy'!F69</f>
        <v>0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969306</v>
      </c>
      <c r="J70" s="158">
        <f>+'Zał.1_WPF_bazowy'!F70</f>
        <v>330000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969306</v>
      </c>
      <c r="J71" s="158">
        <f>+'Zał.1_WPF_bazowy'!F71</f>
        <v>330000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2097997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408690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60627.16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60627.16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60627.16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1163690.57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1163690.57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1163690.57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60627.16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57165.35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60627.16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399066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399066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1038528</v>
      </c>
      <c r="J104" s="158">
        <f>+'Zał.1_WPF_bazowy'!F104</f>
        <v>363528</v>
      </c>
      <c r="K104" s="158">
        <f>+'Zał.1_WPF_bazowy'!G104</f>
        <v>438525</v>
      </c>
      <c r="L104" s="158">
        <f>+'Zał.1_WPF_bazowy'!H104</f>
        <v>425309</v>
      </c>
      <c r="M104" s="158">
        <f>+'Zał.1_WPF_bazowy'!I104</f>
        <v>250000</v>
      </c>
      <c r="N104" s="158">
        <f>+'Zał.1_WPF_bazowy'!J104</f>
        <v>350000</v>
      </c>
      <c r="O104" s="158">
        <f>+'Zał.1_WPF_bazowy'!K104</f>
        <v>205000</v>
      </c>
      <c r="P104" s="158">
        <f>+'Zał.1_WPF_bazowy'!L104</f>
        <v>100000.84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N/D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OK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OK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OK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26675771.68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26667243.68</v>
      </c>
      <c r="J190" s="112">
        <f t="shared" si="82"/>
        <v>23954472</v>
      </c>
      <c r="K190" s="112">
        <f t="shared" si="82"/>
        <v>24211475</v>
      </c>
      <c r="L190" s="112">
        <f t="shared" si="82"/>
        <v>24524691</v>
      </c>
      <c r="M190" s="112">
        <f t="shared" si="82"/>
        <v>24950000</v>
      </c>
      <c r="N190" s="112">
        <f t="shared" si="82"/>
        <v>25110000</v>
      </c>
      <c r="O190" s="112">
        <f t="shared" si="82"/>
        <v>25355000</v>
      </c>
      <c r="P190" s="112">
        <f t="shared" si="82"/>
        <v>25459999.16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8528</v>
      </c>
      <c r="J191" s="112">
        <f t="shared" si="83"/>
        <v>363528</v>
      </c>
      <c r="K191" s="112">
        <f t="shared" si="83"/>
        <v>438525</v>
      </c>
      <c r="L191" s="112">
        <f t="shared" si="83"/>
        <v>425309</v>
      </c>
      <c r="M191" s="112">
        <f t="shared" si="83"/>
        <v>250000</v>
      </c>
      <c r="N191" s="112">
        <f t="shared" si="83"/>
        <v>350000</v>
      </c>
      <c r="O191" s="112">
        <f t="shared" si="83"/>
        <v>205000</v>
      </c>
      <c r="P191" s="112">
        <f t="shared" si="83"/>
        <v>100000.83999999985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0.028899999999999995</v>
      </c>
      <c r="M200" s="139">
        <f t="shared" si="86"/>
        <v>0.03103333333333333</v>
      </c>
      <c r="N200" s="139">
        <f t="shared" si="86"/>
        <v>0.0357</v>
      </c>
      <c r="O200" s="139">
        <f t="shared" si="86"/>
        <v>0.04929999999999999</v>
      </c>
      <c r="P200" s="139">
        <f t="shared" si="86"/>
        <v>0.05589999999999999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0.028899999999999995</v>
      </c>
      <c r="M201" s="143">
        <f t="shared" si="87"/>
        <v>0.03103333333333333</v>
      </c>
      <c r="N201" s="143">
        <f t="shared" si="87"/>
        <v>0.0357</v>
      </c>
      <c r="O201" s="143">
        <f t="shared" si="87"/>
        <v>0.04929999999999999</v>
      </c>
      <c r="P201" s="143">
        <f t="shared" si="87"/>
        <v>0.05589999999999999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0.028900000000000002</v>
      </c>
      <c r="M202" s="139">
        <f t="shared" si="88"/>
        <v>0.031</v>
      </c>
      <c r="N202" s="139">
        <f t="shared" si="88"/>
        <v>0.035699999999999996</v>
      </c>
      <c r="O202" s="139">
        <f t="shared" si="88"/>
        <v>0.049300000000000004</v>
      </c>
      <c r="P202" s="139">
        <f t="shared" si="88"/>
        <v>0.055900000000000005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0.028900000000000002</v>
      </c>
      <c r="M203" s="143">
        <f t="shared" si="89"/>
        <v>0.031</v>
      </c>
      <c r="N203" s="143">
        <f t="shared" si="89"/>
        <v>0.035699999999999996</v>
      </c>
      <c r="O203" s="143">
        <f t="shared" si="89"/>
        <v>0.049300000000000004</v>
      </c>
      <c r="P203" s="143">
        <f t="shared" si="89"/>
        <v>0.055900000000000005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Uchwała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42258</v>
      </c>
      <c r="P4" s="13">
        <v>42258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2021</v>
      </c>
      <c r="N5" s="9">
        <v>0</v>
      </c>
      <c r="O5" s="13">
        <v>42258</v>
      </c>
      <c r="P5" s="13">
        <v>42258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42258</v>
      </c>
      <c r="P6" s="13">
        <v>42258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2015</v>
      </c>
      <c r="N7" s="9">
        <v>680000</v>
      </c>
      <c r="O7" s="13">
        <v>42258</v>
      </c>
      <c r="P7" s="13">
        <v>42258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2017</v>
      </c>
      <c r="N8" s="9">
        <v>0</v>
      </c>
      <c r="O8" s="13">
        <v>42258</v>
      </c>
      <c r="P8" s="13">
        <v>42258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7</v>
      </c>
      <c r="M9" s="8">
        <v>2022</v>
      </c>
      <c r="N9" s="9">
        <v>0</v>
      </c>
      <c r="O9" s="13">
        <v>42258</v>
      </c>
      <c r="P9" s="13">
        <v>42258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2019</v>
      </c>
      <c r="N10" s="9">
        <v>0</v>
      </c>
      <c r="O10" s="13">
        <v>42258</v>
      </c>
      <c r="P10" s="13">
        <v>42258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2016</v>
      </c>
      <c r="N11" s="9">
        <v>0</v>
      </c>
      <c r="O11" s="13">
        <v>42258</v>
      </c>
      <c r="P11" s="13">
        <v>42258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830</v>
      </c>
      <c r="H12" s="12">
        <v>13.4</v>
      </c>
      <c r="I12" s="12"/>
      <c r="J12" s="12" t="s">
        <v>118</v>
      </c>
      <c r="K12" s="12" t="b">
        <v>1</v>
      </c>
      <c r="L12" s="12">
        <v>7</v>
      </c>
      <c r="M12" s="8">
        <v>2022</v>
      </c>
      <c r="N12" s="9">
        <v>0</v>
      </c>
      <c r="O12" s="13">
        <v>42258</v>
      </c>
      <c r="P12" s="13">
        <v>42258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6</v>
      </c>
      <c r="M13" s="8">
        <v>2021</v>
      </c>
      <c r="N13" s="9">
        <v>0</v>
      </c>
      <c r="O13" s="13">
        <v>42258</v>
      </c>
      <c r="P13" s="13">
        <v>42258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5</v>
      </c>
      <c r="M14" s="8">
        <v>2020</v>
      </c>
      <c r="N14" s="9">
        <v>0</v>
      </c>
      <c r="O14" s="13">
        <v>42258</v>
      </c>
      <c r="P14" s="13">
        <v>42258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4</v>
      </c>
      <c r="M15" s="8">
        <v>2019</v>
      </c>
      <c r="N15" s="9">
        <v>0</v>
      </c>
      <c r="O15" s="13">
        <v>42258</v>
      </c>
      <c r="P15" s="13">
        <v>42258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2</v>
      </c>
      <c r="M16" s="8">
        <v>2017</v>
      </c>
      <c r="N16" s="9">
        <v>0</v>
      </c>
      <c r="O16" s="13">
        <v>42258</v>
      </c>
      <c r="P16" s="13">
        <v>42258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42258</v>
      </c>
      <c r="P17" s="13">
        <v>42258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1</v>
      </c>
      <c r="M18" s="8">
        <v>2016</v>
      </c>
      <c r="N18" s="9">
        <v>0</v>
      </c>
      <c r="O18" s="13">
        <v>42258</v>
      </c>
      <c r="P18" s="13">
        <v>42258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0</v>
      </c>
      <c r="M19" s="8">
        <v>2015</v>
      </c>
      <c r="N19" s="9">
        <v>0</v>
      </c>
      <c r="O19" s="13">
        <v>42258</v>
      </c>
      <c r="P19" s="13">
        <v>42258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600</v>
      </c>
      <c r="H20" s="12">
        <v>11.3</v>
      </c>
      <c r="I20" s="12" t="s">
        <v>375</v>
      </c>
      <c r="J20" s="12" t="s">
        <v>376</v>
      </c>
      <c r="K20" s="12" t="b">
        <v>1</v>
      </c>
      <c r="L20" s="12">
        <v>4</v>
      </c>
      <c r="M20" s="8">
        <v>2019</v>
      </c>
      <c r="N20" s="9">
        <v>0</v>
      </c>
      <c r="O20" s="13">
        <v>42258</v>
      </c>
      <c r="P20" s="13">
        <v>42258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600</v>
      </c>
      <c r="H21" s="12">
        <v>11.3</v>
      </c>
      <c r="I21" s="12" t="s">
        <v>375</v>
      </c>
      <c r="J21" s="12" t="s">
        <v>376</v>
      </c>
      <c r="K21" s="12" t="b">
        <v>1</v>
      </c>
      <c r="L21" s="12">
        <v>7</v>
      </c>
      <c r="M21" s="8">
        <v>2022</v>
      </c>
      <c r="N21" s="9">
        <v>0</v>
      </c>
      <c r="O21" s="13">
        <v>42258</v>
      </c>
      <c r="P21" s="13">
        <v>42258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0</v>
      </c>
      <c r="M22" s="8">
        <v>2015</v>
      </c>
      <c r="N22" s="9">
        <v>969306</v>
      </c>
      <c r="O22" s="13">
        <v>42258</v>
      </c>
      <c r="P22" s="13">
        <v>42258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6</v>
      </c>
      <c r="M23" s="8">
        <v>2021</v>
      </c>
      <c r="N23" s="9">
        <v>0</v>
      </c>
      <c r="O23" s="13">
        <v>42258</v>
      </c>
      <c r="P23" s="13">
        <v>42258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1</v>
      </c>
      <c r="M24" s="8">
        <v>2016</v>
      </c>
      <c r="N24" s="9">
        <v>330000</v>
      </c>
      <c r="O24" s="13">
        <v>42258</v>
      </c>
      <c r="P24" s="13">
        <v>42258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42258</v>
      </c>
      <c r="P25" s="13">
        <v>42258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42258</v>
      </c>
      <c r="P26" s="13">
        <v>42258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0</v>
      </c>
      <c r="O27" s="13">
        <v>42258</v>
      </c>
      <c r="P27" s="13">
        <v>42258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720</v>
      </c>
      <c r="H28" s="12" t="s">
        <v>102</v>
      </c>
      <c r="I28" s="12"/>
      <c r="J28" s="12" t="s">
        <v>103</v>
      </c>
      <c r="K28" s="12" t="b">
        <v>0</v>
      </c>
      <c r="L28" s="12">
        <v>3</v>
      </c>
      <c r="M28" s="8">
        <v>2018</v>
      </c>
      <c r="N28" s="9">
        <v>0</v>
      </c>
      <c r="O28" s="13">
        <v>42258</v>
      </c>
      <c r="P28" s="13">
        <v>42258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2</v>
      </c>
      <c r="M29" s="8">
        <v>2017</v>
      </c>
      <c r="N29" s="9">
        <v>0</v>
      </c>
      <c r="O29" s="13">
        <v>42258</v>
      </c>
      <c r="P29" s="13">
        <v>42258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6</v>
      </c>
      <c r="M30" s="8">
        <v>2021</v>
      </c>
      <c r="N30" s="9">
        <v>0</v>
      </c>
      <c r="O30" s="13">
        <v>42258</v>
      </c>
      <c r="P30" s="13">
        <v>42258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0</v>
      </c>
      <c r="M31" s="8">
        <v>2015</v>
      </c>
      <c r="N31" s="9">
        <v>1163690.57</v>
      </c>
      <c r="O31" s="13">
        <v>42258</v>
      </c>
      <c r="P31" s="13">
        <v>42258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2020</v>
      </c>
      <c r="N32" s="9">
        <v>0</v>
      </c>
      <c r="O32" s="13">
        <v>42258</v>
      </c>
      <c r="P32" s="13">
        <v>42258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2016</v>
      </c>
      <c r="N33" s="9">
        <v>0</v>
      </c>
      <c r="O33" s="13">
        <v>42258</v>
      </c>
      <c r="P33" s="13">
        <v>42258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7</v>
      </c>
      <c r="M34" s="8">
        <v>2022</v>
      </c>
      <c r="N34" s="9">
        <v>0</v>
      </c>
      <c r="O34" s="13">
        <v>42258</v>
      </c>
      <c r="P34" s="13">
        <v>42258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42258</v>
      </c>
      <c r="P35" s="13">
        <v>42258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280</v>
      </c>
      <c r="H36" s="12">
        <v>4.4</v>
      </c>
      <c r="I36" s="12"/>
      <c r="J36" s="12" t="s">
        <v>70</v>
      </c>
      <c r="K36" s="12" t="b">
        <v>0</v>
      </c>
      <c r="L36" s="12">
        <v>1</v>
      </c>
      <c r="M36" s="8">
        <v>2016</v>
      </c>
      <c r="N36" s="9">
        <v>0</v>
      </c>
      <c r="O36" s="13">
        <v>42258</v>
      </c>
      <c r="P36" s="13">
        <v>42258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280</v>
      </c>
      <c r="H37" s="12">
        <v>4.4</v>
      </c>
      <c r="I37" s="12"/>
      <c r="J37" s="12" t="s">
        <v>70</v>
      </c>
      <c r="K37" s="12" t="b">
        <v>0</v>
      </c>
      <c r="L37" s="12">
        <v>5</v>
      </c>
      <c r="M37" s="8">
        <v>2020</v>
      </c>
      <c r="N37" s="9">
        <v>0</v>
      </c>
      <c r="O37" s="13">
        <v>42258</v>
      </c>
      <c r="P37" s="13">
        <v>42258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280</v>
      </c>
      <c r="H38" s="12">
        <v>4.4</v>
      </c>
      <c r="I38" s="12"/>
      <c r="J38" s="12" t="s">
        <v>70</v>
      </c>
      <c r="K38" s="12" t="b">
        <v>0</v>
      </c>
      <c r="L38" s="12">
        <v>6</v>
      </c>
      <c r="M38" s="8">
        <v>2021</v>
      </c>
      <c r="N38" s="9">
        <v>0</v>
      </c>
      <c r="O38" s="13">
        <v>42258</v>
      </c>
      <c r="P38" s="13">
        <v>42258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280</v>
      </c>
      <c r="H39" s="12">
        <v>4.4</v>
      </c>
      <c r="I39" s="12"/>
      <c r="J39" s="12" t="s">
        <v>70</v>
      </c>
      <c r="K39" s="12" t="b">
        <v>0</v>
      </c>
      <c r="L39" s="12">
        <v>7</v>
      </c>
      <c r="M39" s="8">
        <v>2022</v>
      </c>
      <c r="N39" s="9">
        <v>0</v>
      </c>
      <c r="O39" s="13">
        <v>42258</v>
      </c>
      <c r="P39" s="13">
        <v>42258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4</v>
      </c>
      <c r="M40" s="8">
        <v>2019</v>
      </c>
      <c r="N40" s="9">
        <v>0</v>
      </c>
      <c r="O40" s="13">
        <v>42258</v>
      </c>
      <c r="P40" s="13">
        <v>42258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2015</v>
      </c>
      <c r="N41" s="9">
        <v>50000</v>
      </c>
      <c r="O41" s="13">
        <v>42258</v>
      </c>
      <c r="P41" s="13">
        <v>42258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3</v>
      </c>
      <c r="M42" s="8">
        <v>2018</v>
      </c>
      <c r="N42" s="9">
        <v>0</v>
      </c>
      <c r="O42" s="13">
        <v>42258</v>
      </c>
      <c r="P42" s="13">
        <v>42258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2</v>
      </c>
      <c r="M43" s="8">
        <v>2017</v>
      </c>
      <c r="N43" s="9">
        <v>0</v>
      </c>
      <c r="O43" s="13">
        <v>42258</v>
      </c>
      <c r="P43" s="13">
        <v>42258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530</v>
      </c>
      <c r="H44" s="12">
        <v>9.7</v>
      </c>
      <c r="I44" s="12" t="s">
        <v>478</v>
      </c>
      <c r="J44" s="12" t="s">
        <v>372</v>
      </c>
      <c r="K44" s="12" t="b">
        <v>0</v>
      </c>
      <c r="L44" s="12">
        <v>3</v>
      </c>
      <c r="M44" s="8">
        <v>2018</v>
      </c>
      <c r="N44" s="9">
        <v>289</v>
      </c>
      <c r="O44" s="13">
        <v>42258</v>
      </c>
      <c r="P44" s="13">
        <v>42258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530</v>
      </c>
      <c r="H45" s="12">
        <v>9.7</v>
      </c>
      <c r="I45" s="12" t="s">
        <v>478</v>
      </c>
      <c r="J45" s="12" t="s">
        <v>372</v>
      </c>
      <c r="K45" s="12" t="b">
        <v>0</v>
      </c>
      <c r="L45" s="12">
        <v>2</v>
      </c>
      <c r="M45" s="8">
        <v>2017</v>
      </c>
      <c r="N45" s="9">
        <v>287</v>
      </c>
      <c r="O45" s="13">
        <v>42258</v>
      </c>
      <c r="P45" s="13">
        <v>42258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530</v>
      </c>
      <c r="H46" s="12">
        <v>9.7</v>
      </c>
      <c r="I46" s="12" t="s">
        <v>478</v>
      </c>
      <c r="J46" s="12" t="s">
        <v>372</v>
      </c>
      <c r="K46" s="12" t="b">
        <v>0</v>
      </c>
      <c r="L46" s="12">
        <v>0</v>
      </c>
      <c r="M46" s="8">
        <v>2015</v>
      </c>
      <c r="N46" s="9">
        <v>596</v>
      </c>
      <c r="O46" s="13">
        <v>42258</v>
      </c>
      <c r="P46" s="13">
        <v>42258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530</v>
      </c>
      <c r="H47" s="12">
        <v>9.7</v>
      </c>
      <c r="I47" s="12" t="s">
        <v>478</v>
      </c>
      <c r="J47" s="12" t="s">
        <v>372</v>
      </c>
      <c r="K47" s="12" t="b">
        <v>0</v>
      </c>
      <c r="L47" s="12">
        <v>1</v>
      </c>
      <c r="M47" s="8">
        <v>2016</v>
      </c>
      <c r="N47" s="9">
        <v>622</v>
      </c>
      <c r="O47" s="13">
        <v>42258</v>
      </c>
      <c r="P47" s="13">
        <v>42258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530</v>
      </c>
      <c r="H48" s="12">
        <v>9.7</v>
      </c>
      <c r="I48" s="12" t="s">
        <v>478</v>
      </c>
      <c r="J48" s="12" t="s">
        <v>372</v>
      </c>
      <c r="K48" s="12" t="b">
        <v>0</v>
      </c>
      <c r="L48" s="12">
        <v>5</v>
      </c>
      <c r="M48" s="8">
        <v>2020</v>
      </c>
      <c r="N48" s="9">
        <v>357</v>
      </c>
      <c r="O48" s="13">
        <v>42258</v>
      </c>
      <c r="P48" s="13">
        <v>42258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530</v>
      </c>
      <c r="H49" s="12">
        <v>9.7</v>
      </c>
      <c r="I49" s="12" t="s">
        <v>478</v>
      </c>
      <c r="J49" s="12" t="s">
        <v>372</v>
      </c>
      <c r="K49" s="12" t="b">
        <v>0</v>
      </c>
      <c r="L49" s="12">
        <v>6</v>
      </c>
      <c r="M49" s="8">
        <v>2021</v>
      </c>
      <c r="N49" s="9">
        <v>493</v>
      </c>
      <c r="O49" s="13">
        <v>42258</v>
      </c>
      <c r="P49" s="13">
        <v>42258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530</v>
      </c>
      <c r="H50" s="12">
        <v>9.7</v>
      </c>
      <c r="I50" s="12" t="s">
        <v>478</v>
      </c>
      <c r="J50" s="12" t="s">
        <v>372</v>
      </c>
      <c r="K50" s="12" t="b">
        <v>0</v>
      </c>
      <c r="L50" s="12">
        <v>4</v>
      </c>
      <c r="M50" s="8">
        <v>2019</v>
      </c>
      <c r="N50" s="9">
        <v>310</v>
      </c>
      <c r="O50" s="13">
        <v>42258</v>
      </c>
      <c r="P50" s="13">
        <v>42258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530</v>
      </c>
      <c r="H51" s="12">
        <v>9.7</v>
      </c>
      <c r="I51" s="12" t="s">
        <v>478</v>
      </c>
      <c r="J51" s="12" t="s">
        <v>372</v>
      </c>
      <c r="K51" s="12" t="b">
        <v>0</v>
      </c>
      <c r="L51" s="12">
        <v>7</v>
      </c>
      <c r="M51" s="8">
        <v>2022</v>
      </c>
      <c r="N51" s="9">
        <v>559</v>
      </c>
      <c r="O51" s="13">
        <v>42258</v>
      </c>
      <c r="P51" s="13">
        <v>42258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320</v>
      </c>
      <c r="H52" s="12" t="s">
        <v>74</v>
      </c>
      <c r="I52" s="12" t="s">
        <v>349</v>
      </c>
      <c r="J52" s="12" t="s">
        <v>350</v>
      </c>
      <c r="K52" s="12" t="b">
        <v>1</v>
      </c>
      <c r="L52" s="12">
        <v>7</v>
      </c>
      <c r="M52" s="8">
        <v>2022</v>
      </c>
      <c r="N52" s="9">
        <v>0</v>
      </c>
      <c r="O52" s="13">
        <v>42258</v>
      </c>
      <c r="P52" s="13">
        <v>42258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320</v>
      </c>
      <c r="H53" s="12" t="s">
        <v>74</v>
      </c>
      <c r="I53" s="12" t="s">
        <v>349</v>
      </c>
      <c r="J53" s="12" t="s">
        <v>350</v>
      </c>
      <c r="K53" s="12" t="b">
        <v>1</v>
      </c>
      <c r="L53" s="12">
        <v>6</v>
      </c>
      <c r="M53" s="8">
        <v>2021</v>
      </c>
      <c r="N53" s="9">
        <v>0</v>
      </c>
      <c r="O53" s="13">
        <v>42258</v>
      </c>
      <c r="P53" s="13">
        <v>42258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320</v>
      </c>
      <c r="H54" s="12" t="s">
        <v>74</v>
      </c>
      <c r="I54" s="12" t="s">
        <v>349</v>
      </c>
      <c r="J54" s="12" t="s">
        <v>350</v>
      </c>
      <c r="K54" s="12" t="b">
        <v>1</v>
      </c>
      <c r="L54" s="12">
        <v>5</v>
      </c>
      <c r="M54" s="8">
        <v>2020</v>
      </c>
      <c r="N54" s="9">
        <v>0</v>
      </c>
      <c r="O54" s="13">
        <v>42258</v>
      </c>
      <c r="P54" s="13">
        <v>42258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320</v>
      </c>
      <c r="H55" s="12" t="s">
        <v>74</v>
      </c>
      <c r="I55" s="12" t="s">
        <v>349</v>
      </c>
      <c r="J55" s="12" t="s">
        <v>350</v>
      </c>
      <c r="K55" s="12" t="b">
        <v>1</v>
      </c>
      <c r="L55" s="12">
        <v>2</v>
      </c>
      <c r="M55" s="8">
        <v>2017</v>
      </c>
      <c r="N55" s="9">
        <v>0</v>
      </c>
      <c r="O55" s="13">
        <v>42258</v>
      </c>
      <c r="P55" s="13">
        <v>42258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320</v>
      </c>
      <c r="H56" s="12" t="s">
        <v>74</v>
      </c>
      <c r="I56" s="12" t="s">
        <v>349</v>
      </c>
      <c r="J56" s="12" t="s">
        <v>350</v>
      </c>
      <c r="K56" s="12" t="b">
        <v>1</v>
      </c>
      <c r="L56" s="12">
        <v>4</v>
      </c>
      <c r="M56" s="8">
        <v>2019</v>
      </c>
      <c r="N56" s="9">
        <v>0</v>
      </c>
      <c r="O56" s="13">
        <v>42258</v>
      </c>
      <c r="P56" s="13">
        <v>42258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320</v>
      </c>
      <c r="H57" s="12" t="s">
        <v>74</v>
      </c>
      <c r="I57" s="12" t="s">
        <v>349</v>
      </c>
      <c r="J57" s="12" t="s">
        <v>350</v>
      </c>
      <c r="K57" s="12" t="b">
        <v>1</v>
      </c>
      <c r="L57" s="12">
        <v>3</v>
      </c>
      <c r="M57" s="8">
        <v>2018</v>
      </c>
      <c r="N57" s="9">
        <v>0</v>
      </c>
      <c r="O57" s="13">
        <v>42258</v>
      </c>
      <c r="P57" s="13">
        <v>42258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766</v>
      </c>
      <c r="H58" s="12" t="s">
        <v>383</v>
      </c>
      <c r="I58" s="12"/>
      <c r="J58" s="12" t="s">
        <v>380</v>
      </c>
      <c r="K58" s="12" t="b">
        <v>1</v>
      </c>
      <c r="L58" s="12">
        <v>3</v>
      </c>
      <c r="M58" s="8">
        <v>2018</v>
      </c>
      <c r="N58" s="9">
        <v>0</v>
      </c>
      <c r="O58" s="13">
        <v>42258</v>
      </c>
      <c r="P58" s="13">
        <v>42258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0</v>
      </c>
      <c r="M59" s="8">
        <v>2015</v>
      </c>
      <c r="N59" s="9">
        <v>0</v>
      </c>
      <c r="O59" s="13">
        <v>42258</v>
      </c>
      <c r="P59" s="13">
        <v>42258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1</v>
      </c>
      <c r="M60" s="8">
        <v>2016</v>
      </c>
      <c r="N60" s="9">
        <v>0</v>
      </c>
      <c r="O60" s="13">
        <v>42258</v>
      </c>
      <c r="P60" s="13">
        <v>42258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880</v>
      </c>
      <c r="H61" s="12">
        <v>14.1</v>
      </c>
      <c r="I61" s="12"/>
      <c r="J61" s="12" t="s">
        <v>123</v>
      </c>
      <c r="K61" s="12" t="b">
        <v>1</v>
      </c>
      <c r="L61" s="12">
        <v>1</v>
      </c>
      <c r="M61" s="8">
        <v>2016</v>
      </c>
      <c r="N61" s="9">
        <v>363528</v>
      </c>
      <c r="O61" s="13">
        <v>42258</v>
      </c>
      <c r="P61" s="13">
        <v>42258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880</v>
      </c>
      <c r="H62" s="12">
        <v>14.1</v>
      </c>
      <c r="I62" s="12"/>
      <c r="J62" s="12" t="s">
        <v>123</v>
      </c>
      <c r="K62" s="12" t="b">
        <v>1</v>
      </c>
      <c r="L62" s="12">
        <v>7</v>
      </c>
      <c r="M62" s="8">
        <v>2022</v>
      </c>
      <c r="N62" s="9">
        <v>100000.84</v>
      </c>
      <c r="O62" s="13">
        <v>42258</v>
      </c>
      <c r="P62" s="13">
        <v>42258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880</v>
      </c>
      <c r="H63" s="12">
        <v>14.1</v>
      </c>
      <c r="I63" s="12"/>
      <c r="J63" s="12" t="s">
        <v>123</v>
      </c>
      <c r="K63" s="12" t="b">
        <v>1</v>
      </c>
      <c r="L63" s="12">
        <v>4</v>
      </c>
      <c r="M63" s="8">
        <v>2019</v>
      </c>
      <c r="N63" s="9">
        <v>250000</v>
      </c>
      <c r="O63" s="13">
        <v>42258</v>
      </c>
      <c r="P63" s="13">
        <v>42258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880</v>
      </c>
      <c r="H64" s="12">
        <v>14.1</v>
      </c>
      <c r="I64" s="12"/>
      <c r="J64" s="12" t="s">
        <v>123</v>
      </c>
      <c r="K64" s="12" t="b">
        <v>1</v>
      </c>
      <c r="L64" s="12">
        <v>5</v>
      </c>
      <c r="M64" s="8">
        <v>2020</v>
      </c>
      <c r="N64" s="9">
        <v>350000</v>
      </c>
      <c r="O64" s="13">
        <v>42258</v>
      </c>
      <c r="P64" s="13">
        <v>42258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880</v>
      </c>
      <c r="H65" s="12">
        <v>14.1</v>
      </c>
      <c r="I65" s="12"/>
      <c r="J65" s="12" t="s">
        <v>123</v>
      </c>
      <c r="K65" s="12" t="b">
        <v>1</v>
      </c>
      <c r="L65" s="12">
        <v>0</v>
      </c>
      <c r="M65" s="8">
        <v>2015</v>
      </c>
      <c r="N65" s="9">
        <v>1038528</v>
      </c>
      <c r="O65" s="13">
        <v>42258</v>
      </c>
      <c r="P65" s="13">
        <v>42258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880</v>
      </c>
      <c r="H66" s="12">
        <v>14.1</v>
      </c>
      <c r="I66" s="12"/>
      <c r="J66" s="12" t="s">
        <v>123</v>
      </c>
      <c r="K66" s="12" t="b">
        <v>1</v>
      </c>
      <c r="L66" s="12">
        <v>2</v>
      </c>
      <c r="M66" s="8">
        <v>2017</v>
      </c>
      <c r="N66" s="9">
        <v>438525</v>
      </c>
      <c r="O66" s="13">
        <v>42258</v>
      </c>
      <c r="P66" s="13">
        <v>42258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3</v>
      </c>
      <c r="M67" s="8">
        <v>2018</v>
      </c>
      <c r="N67" s="9">
        <v>425309</v>
      </c>
      <c r="O67" s="13">
        <v>42258</v>
      </c>
      <c r="P67" s="13">
        <v>42258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6</v>
      </c>
      <c r="M68" s="8">
        <v>2021</v>
      </c>
      <c r="N68" s="9">
        <v>205000</v>
      </c>
      <c r="O68" s="13">
        <v>42258</v>
      </c>
      <c r="P68" s="13">
        <v>42258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</v>
      </c>
      <c r="H69" s="12" t="s">
        <v>39</v>
      </c>
      <c r="I69" s="12"/>
      <c r="J69" s="12" t="s">
        <v>40</v>
      </c>
      <c r="K69" s="12" t="b">
        <v>1</v>
      </c>
      <c r="L69" s="12">
        <v>4</v>
      </c>
      <c r="M69" s="8">
        <v>2019</v>
      </c>
      <c r="N69" s="9">
        <v>1100</v>
      </c>
      <c r="O69" s="13">
        <v>42258</v>
      </c>
      <c r="P69" s="13">
        <v>42258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40</v>
      </c>
      <c r="H70" s="12" t="s">
        <v>39</v>
      </c>
      <c r="I70" s="12"/>
      <c r="J70" s="12" t="s">
        <v>40</v>
      </c>
      <c r="K70" s="12" t="b">
        <v>1</v>
      </c>
      <c r="L70" s="12">
        <v>2</v>
      </c>
      <c r="M70" s="8">
        <v>2017</v>
      </c>
      <c r="N70" s="9">
        <v>1100</v>
      </c>
      <c r="O70" s="13">
        <v>42258</v>
      </c>
      <c r="P70" s="13">
        <v>42258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40</v>
      </c>
      <c r="H71" s="12" t="s">
        <v>39</v>
      </c>
      <c r="I71" s="12"/>
      <c r="J71" s="12" t="s">
        <v>40</v>
      </c>
      <c r="K71" s="12" t="b">
        <v>1</v>
      </c>
      <c r="L71" s="12">
        <v>3</v>
      </c>
      <c r="M71" s="8">
        <v>2018</v>
      </c>
      <c r="N71" s="9">
        <v>1100</v>
      </c>
      <c r="O71" s="13">
        <v>42258</v>
      </c>
      <c r="P71" s="13">
        <v>42258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40</v>
      </c>
      <c r="H72" s="12" t="s">
        <v>39</v>
      </c>
      <c r="I72" s="12"/>
      <c r="J72" s="12" t="s">
        <v>40</v>
      </c>
      <c r="K72" s="12" t="b">
        <v>1</v>
      </c>
      <c r="L72" s="12">
        <v>0</v>
      </c>
      <c r="M72" s="8">
        <v>2015</v>
      </c>
      <c r="N72" s="9">
        <v>1000</v>
      </c>
      <c r="O72" s="13">
        <v>42258</v>
      </c>
      <c r="P72" s="13">
        <v>42258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40</v>
      </c>
      <c r="H73" s="12" t="s">
        <v>39</v>
      </c>
      <c r="I73" s="12"/>
      <c r="J73" s="12" t="s">
        <v>40</v>
      </c>
      <c r="K73" s="12" t="b">
        <v>1</v>
      </c>
      <c r="L73" s="12">
        <v>1</v>
      </c>
      <c r="M73" s="8">
        <v>2016</v>
      </c>
      <c r="N73" s="9">
        <v>1100</v>
      </c>
      <c r="O73" s="13">
        <v>42258</v>
      </c>
      <c r="P73" s="13">
        <v>42258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40</v>
      </c>
      <c r="H74" s="12" t="s">
        <v>39</v>
      </c>
      <c r="I74" s="12"/>
      <c r="J74" s="12" t="s">
        <v>40</v>
      </c>
      <c r="K74" s="12" t="b">
        <v>1</v>
      </c>
      <c r="L74" s="12">
        <v>5</v>
      </c>
      <c r="M74" s="8">
        <v>2020</v>
      </c>
      <c r="N74" s="9">
        <v>1100</v>
      </c>
      <c r="O74" s="13">
        <v>42258</v>
      </c>
      <c r="P74" s="13">
        <v>42258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40</v>
      </c>
      <c r="H75" s="12" t="s">
        <v>39</v>
      </c>
      <c r="I75" s="12"/>
      <c r="J75" s="12" t="s">
        <v>40</v>
      </c>
      <c r="K75" s="12" t="b">
        <v>1</v>
      </c>
      <c r="L75" s="12">
        <v>7</v>
      </c>
      <c r="M75" s="8">
        <v>2022</v>
      </c>
      <c r="N75" s="9">
        <v>1100</v>
      </c>
      <c r="O75" s="13">
        <v>42258</v>
      </c>
      <c r="P75" s="13">
        <v>42258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6</v>
      </c>
      <c r="M76" s="8">
        <v>2021</v>
      </c>
      <c r="N76" s="9">
        <v>1100</v>
      </c>
      <c r="O76" s="13">
        <v>42258</v>
      </c>
      <c r="P76" s="13">
        <v>42258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766</v>
      </c>
      <c r="H77" s="12" t="s">
        <v>383</v>
      </c>
      <c r="I77" s="12"/>
      <c r="J77" s="12" t="s">
        <v>380</v>
      </c>
      <c r="K77" s="12" t="b">
        <v>1</v>
      </c>
      <c r="L77" s="12">
        <v>4</v>
      </c>
      <c r="M77" s="8">
        <v>2019</v>
      </c>
      <c r="N77" s="9">
        <v>0</v>
      </c>
      <c r="O77" s="13">
        <v>42258</v>
      </c>
      <c r="P77" s="13">
        <v>42258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766</v>
      </c>
      <c r="H78" s="12" t="s">
        <v>383</v>
      </c>
      <c r="I78" s="12"/>
      <c r="J78" s="12" t="s">
        <v>380</v>
      </c>
      <c r="K78" s="12" t="b">
        <v>1</v>
      </c>
      <c r="L78" s="12">
        <v>2</v>
      </c>
      <c r="M78" s="8">
        <v>2017</v>
      </c>
      <c r="N78" s="9">
        <v>0</v>
      </c>
      <c r="O78" s="13">
        <v>42258</v>
      </c>
      <c r="P78" s="13">
        <v>42258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42258</v>
      </c>
      <c r="P79" s="13">
        <v>42258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766</v>
      </c>
      <c r="H80" s="12" t="s">
        <v>383</v>
      </c>
      <c r="I80" s="12"/>
      <c r="J80" s="12" t="s">
        <v>380</v>
      </c>
      <c r="K80" s="12" t="b">
        <v>1</v>
      </c>
      <c r="L80" s="12">
        <v>0</v>
      </c>
      <c r="M80" s="8">
        <v>2015</v>
      </c>
      <c r="N80" s="9">
        <v>0</v>
      </c>
      <c r="O80" s="13">
        <v>42258</v>
      </c>
      <c r="P80" s="13">
        <v>42258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766</v>
      </c>
      <c r="H81" s="12" t="s">
        <v>383</v>
      </c>
      <c r="I81" s="12"/>
      <c r="J81" s="12" t="s">
        <v>380</v>
      </c>
      <c r="K81" s="12" t="b">
        <v>1</v>
      </c>
      <c r="L81" s="12">
        <v>5</v>
      </c>
      <c r="M81" s="8">
        <v>2020</v>
      </c>
      <c r="N81" s="9">
        <v>0</v>
      </c>
      <c r="O81" s="13">
        <v>42258</v>
      </c>
      <c r="P81" s="13">
        <v>42258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766</v>
      </c>
      <c r="H82" s="12" t="s">
        <v>383</v>
      </c>
      <c r="I82" s="12"/>
      <c r="J82" s="12" t="s">
        <v>380</v>
      </c>
      <c r="K82" s="12" t="b">
        <v>1</v>
      </c>
      <c r="L82" s="12">
        <v>7</v>
      </c>
      <c r="M82" s="8">
        <v>2022</v>
      </c>
      <c r="N82" s="9">
        <v>0</v>
      </c>
      <c r="O82" s="13">
        <v>42258</v>
      </c>
      <c r="P82" s="13">
        <v>42258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766</v>
      </c>
      <c r="H83" s="12" t="s">
        <v>383</v>
      </c>
      <c r="I83" s="12"/>
      <c r="J83" s="12" t="s">
        <v>380</v>
      </c>
      <c r="K83" s="12" t="b">
        <v>1</v>
      </c>
      <c r="L83" s="12">
        <v>1</v>
      </c>
      <c r="M83" s="8">
        <v>2016</v>
      </c>
      <c r="N83" s="9">
        <v>0</v>
      </c>
      <c r="O83" s="13">
        <v>42258</v>
      </c>
      <c r="P83" s="13">
        <v>42258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769</v>
      </c>
      <c r="H84" s="12">
        <v>12.8</v>
      </c>
      <c r="I84" s="12"/>
      <c r="J84" s="12" t="s">
        <v>388</v>
      </c>
      <c r="K84" s="12" t="b">
        <v>1</v>
      </c>
      <c r="L84" s="12">
        <v>1</v>
      </c>
      <c r="M84" s="8">
        <v>2016</v>
      </c>
      <c r="N84" s="9">
        <v>0</v>
      </c>
      <c r="O84" s="13">
        <v>42258</v>
      </c>
      <c r="P84" s="13">
        <v>42258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769</v>
      </c>
      <c r="H85" s="12">
        <v>12.8</v>
      </c>
      <c r="I85" s="12"/>
      <c r="J85" s="12" t="s">
        <v>388</v>
      </c>
      <c r="K85" s="12" t="b">
        <v>1</v>
      </c>
      <c r="L85" s="12">
        <v>6</v>
      </c>
      <c r="M85" s="8">
        <v>2021</v>
      </c>
      <c r="N85" s="9">
        <v>0</v>
      </c>
      <c r="O85" s="13">
        <v>42258</v>
      </c>
      <c r="P85" s="13">
        <v>42258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769</v>
      </c>
      <c r="H86" s="12">
        <v>12.8</v>
      </c>
      <c r="I86" s="12"/>
      <c r="J86" s="12" t="s">
        <v>388</v>
      </c>
      <c r="K86" s="12" t="b">
        <v>1</v>
      </c>
      <c r="L86" s="12">
        <v>3</v>
      </c>
      <c r="M86" s="8">
        <v>2018</v>
      </c>
      <c r="N86" s="9">
        <v>0</v>
      </c>
      <c r="O86" s="13">
        <v>42258</v>
      </c>
      <c r="P86" s="13">
        <v>42258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769</v>
      </c>
      <c r="H87" s="12">
        <v>12.8</v>
      </c>
      <c r="I87" s="12"/>
      <c r="J87" s="12" t="s">
        <v>388</v>
      </c>
      <c r="K87" s="12" t="b">
        <v>1</v>
      </c>
      <c r="L87" s="12">
        <v>7</v>
      </c>
      <c r="M87" s="8">
        <v>2022</v>
      </c>
      <c r="N87" s="9">
        <v>0</v>
      </c>
      <c r="O87" s="13">
        <v>42258</v>
      </c>
      <c r="P87" s="13">
        <v>42258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769</v>
      </c>
      <c r="H88" s="12">
        <v>12.8</v>
      </c>
      <c r="I88" s="12"/>
      <c r="J88" s="12" t="s">
        <v>388</v>
      </c>
      <c r="K88" s="12" t="b">
        <v>1</v>
      </c>
      <c r="L88" s="12">
        <v>4</v>
      </c>
      <c r="M88" s="8">
        <v>2019</v>
      </c>
      <c r="N88" s="9">
        <v>0</v>
      </c>
      <c r="O88" s="13">
        <v>42258</v>
      </c>
      <c r="P88" s="13">
        <v>42258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769</v>
      </c>
      <c r="H89" s="12">
        <v>12.8</v>
      </c>
      <c r="I89" s="12"/>
      <c r="J89" s="12" t="s">
        <v>388</v>
      </c>
      <c r="K89" s="12" t="b">
        <v>1</v>
      </c>
      <c r="L89" s="12">
        <v>2</v>
      </c>
      <c r="M89" s="8">
        <v>2017</v>
      </c>
      <c r="N89" s="9">
        <v>0</v>
      </c>
      <c r="O89" s="13">
        <v>42258</v>
      </c>
      <c r="P89" s="13">
        <v>42258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769</v>
      </c>
      <c r="H90" s="12">
        <v>12.8</v>
      </c>
      <c r="I90" s="12"/>
      <c r="J90" s="12" t="s">
        <v>388</v>
      </c>
      <c r="K90" s="12" t="b">
        <v>1</v>
      </c>
      <c r="L90" s="12">
        <v>0</v>
      </c>
      <c r="M90" s="8">
        <v>2015</v>
      </c>
      <c r="N90" s="9">
        <v>0</v>
      </c>
      <c r="O90" s="13">
        <v>42258</v>
      </c>
      <c r="P90" s="13">
        <v>42258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769</v>
      </c>
      <c r="H91" s="12">
        <v>12.8</v>
      </c>
      <c r="I91" s="12"/>
      <c r="J91" s="12" t="s">
        <v>388</v>
      </c>
      <c r="K91" s="12" t="b">
        <v>1</v>
      </c>
      <c r="L91" s="12">
        <v>5</v>
      </c>
      <c r="M91" s="8">
        <v>2020</v>
      </c>
      <c r="N91" s="9">
        <v>0</v>
      </c>
      <c r="O91" s="13">
        <v>42258</v>
      </c>
      <c r="P91" s="13">
        <v>42258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150</v>
      </c>
      <c r="H92" s="12" t="s">
        <v>57</v>
      </c>
      <c r="I92" s="12"/>
      <c r="J92" s="12" t="s">
        <v>338</v>
      </c>
      <c r="K92" s="12" t="b">
        <v>1</v>
      </c>
      <c r="L92" s="12">
        <v>3</v>
      </c>
      <c r="M92" s="8">
        <v>2018</v>
      </c>
      <c r="N92" s="9">
        <v>0</v>
      </c>
      <c r="O92" s="13">
        <v>42258</v>
      </c>
      <c r="P92" s="13">
        <v>42258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150</v>
      </c>
      <c r="H93" s="12" t="s">
        <v>57</v>
      </c>
      <c r="I93" s="12"/>
      <c r="J93" s="12" t="s">
        <v>338</v>
      </c>
      <c r="K93" s="12" t="b">
        <v>1</v>
      </c>
      <c r="L93" s="12">
        <v>4</v>
      </c>
      <c r="M93" s="8">
        <v>2019</v>
      </c>
      <c r="N93" s="9">
        <v>0</v>
      </c>
      <c r="O93" s="13">
        <v>42258</v>
      </c>
      <c r="P93" s="13">
        <v>42258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150</v>
      </c>
      <c r="H94" s="12" t="s">
        <v>57</v>
      </c>
      <c r="I94" s="12"/>
      <c r="J94" s="12" t="s">
        <v>338</v>
      </c>
      <c r="K94" s="12" t="b">
        <v>1</v>
      </c>
      <c r="L94" s="12">
        <v>0</v>
      </c>
      <c r="M94" s="8">
        <v>2015</v>
      </c>
      <c r="N94" s="9">
        <v>0</v>
      </c>
      <c r="O94" s="13">
        <v>42258</v>
      </c>
      <c r="P94" s="13">
        <v>42258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150</v>
      </c>
      <c r="H95" s="12" t="s">
        <v>57</v>
      </c>
      <c r="I95" s="12"/>
      <c r="J95" s="12" t="s">
        <v>338</v>
      </c>
      <c r="K95" s="12" t="b">
        <v>1</v>
      </c>
      <c r="L95" s="12">
        <v>1</v>
      </c>
      <c r="M95" s="8">
        <v>2016</v>
      </c>
      <c r="N95" s="9">
        <v>0</v>
      </c>
      <c r="O95" s="13">
        <v>42258</v>
      </c>
      <c r="P95" s="13">
        <v>42258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150</v>
      </c>
      <c r="H96" s="12" t="s">
        <v>57</v>
      </c>
      <c r="I96" s="12"/>
      <c r="J96" s="12" t="s">
        <v>338</v>
      </c>
      <c r="K96" s="12" t="b">
        <v>1</v>
      </c>
      <c r="L96" s="12">
        <v>6</v>
      </c>
      <c r="M96" s="8">
        <v>2021</v>
      </c>
      <c r="N96" s="9">
        <v>0</v>
      </c>
      <c r="O96" s="13">
        <v>42258</v>
      </c>
      <c r="P96" s="13">
        <v>42258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150</v>
      </c>
      <c r="H97" s="12" t="s">
        <v>57</v>
      </c>
      <c r="I97" s="12"/>
      <c r="J97" s="12" t="s">
        <v>338</v>
      </c>
      <c r="K97" s="12" t="b">
        <v>1</v>
      </c>
      <c r="L97" s="12">
        <v>7</v>
      </c>
      <c r="M97" s="8">
        <v>2022</v>
      </c>
      <c r="N97" s="9">
        <v>0</v>
      </c>
      <c r="O97" s="13">
        <v>42258</v>
      </c>
      <c r="P97" s="13">
        <v>42258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150</v>
      </c>
      <c r="H98" s="12" t="s">
        <v>57</v>
      </c>
      <c r="I98" s="12"/>
      <c r="J98" s="12" t="s">
        <v>338</v>
      </c>
      <c r="K98" s="12" t="b">
        <v>1</v>
      </c>
      <c r="L98" s="12">
        <v>2</v>
      </c>
      <c r="M98" s="8">
        <v>2017</v>
      </c>
      <c r="N98" s="9">
        <v>0</v>
      </c>
      <c r="O98" s="13">
        <v>42258</v>
      </c>
      <c r="P98" s="13">
        <v>42258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150</v>
      </c>
      <c r="H99" s="12" t="s">
        <v>57</v>
      </c>
      <c r="I99" s="12"/>
      <c r="J99" s="12" t="s">
        <v>338</v>
      </c>
      <c r="K99" s="12" t="b">
        <v>1</v>
      </c>
      <c r="L99" s="12">
        <v>5</v>
      </c>
      <c r="M99" s="8">
        <v>2020</v>
      </c>
      <c r="N99" s="9">
        <v>0</v>
      </c>
      <c r="O99" s="13">
        <v>42258</v>
      </c>
      <c r="P99" s="13">
        <v>42258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920</v>
      </c>
      <c r="H100" s="12" t="s">
        <v>128</v>
      </c>
      <c r="I100" s="12"/>
      <c r="J100" s="12" t="s">
        <v>390</v>
      </c>
      <c r="K100" s="12" t="b">
        <v>1</v>
      </c>
      <c r="L100" s="12">
        <v>5</v>
      </c>
      <c r="M100" s="8">
        <v>2020</v>
      </c>
      <c r="N100" s="9">
        <v>0</v>
      </c>
      <c r="O100" s="13">
        <v>42258</v>
      </c>
      <c r="P100" s="13">
        <v>42258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920</v>
      </c>
      <c r="H101" s="12" t="s">
        <v>128</v>
      </c>
      <c r="I101" s="12"/>
      <c r="J101" s="12" t="s">
        <v>390</v>
      </c>
      <c r="K101" s="12" t="b">
        <v>1</v>
      </c>
      <c r="L101" s="12">
        <v>3</v>
      </c>
      <c r="M101" s="8">
        <v>2018</v>
      </c>
      <c r="N101" s="9">
        <v>0</v>
      </c>
      <c r="O101" s="13">
        <v>42258</v>
      </c>
      <c r="P101" s="13">
        <v>42258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920</v>
      </c>
      <c r="H102" s="12" t="s">
        <v>128</v>
      </c>
      <c r="I102" s="12"/>
      <c r="J102" s="12" t="s">
        <v>390</v>
      </c>
      <c r="K102" s="12" t="b">
        <v>1</v>
      </c>
      <c r="L102" s="12">
        <v>2</v>
      </c>
      <c r="M102" s="8">
        <v>2017</v>
      </c>
      <c r="N102" s="9">
        <v>0</v>
      </c>
      <c r="O102" s="13">
        <v>42258</v>
      </c>
      <c r="P102" s="13">
        <v>42258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920</v>
      </c>
      <c r="H103" s="12" t="s">
        <v>128</v>
      </c>
      <c r="I103" s="12"/>
      <c r="J103" s="12" t="s">
        <v>390</v>
      </c>
      <c r="K103" s="12" t="b">
        <v>1</v>
      </c>
      <c r="L103" s="12">
        <v>6</v>
      </c>
      <c r="M103" s="8">
        <v>2021</v>
      </c>
      <c r="N103" s="9">
        <v>0</v>
      </c>
      <c r="O103" s="13">
        <v>42258</v>
      </c>
      <c r="P103" s="13">
        <v>42258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920</v>
      </c>
      <c r="H104" s="12" t="s">
        <v>128</v>
      </c>
      <c r="I104" s="12"/>
      <c r="J104" s="12" t="s">
        <v>390</v>
      </c>
      <c r="K104" s="12" t="b">
        <v>1</v>
      </c>
      <c r="L104" s="12">
        <v>1</v>
      </c>
      <c r="M104" s="8">
        <v>2016</v>
      </c>
      <c r="N104" s="9">
        <v>0</v>
      </c>
      <c r="O104" s="13">
        <v>42258</v>
      </c>
      <c r="P104" s="13">
        <v>42258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920</v>
      </c>
      <c r="H105" s="12" t="s">
        <v>128</v>
      </c>
      <c r="I105" s="12"/>
      <c r="J105" s="12" t="s">
        <v>390</v>
      </c>
      <c r="K105" s="12" t="b">
        <v>1</v>
      </c>
      <c r="L105" s="12">
        <v>7</v>
      </c>
      <c r="M105" s="8">
        <v>2022</v>
      </c>
      <c r="N105" s="9">
        <v>0</v>
      </c>
      <c r="O105" s="13">
        <v>42258</v>
      </c>
      <c r="P105" s="13">
        <v>42258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920</v>
      </c>
      <c r="H106" s="12" t="s">
        <v>128</v>
      </c>
      <c r="I106" s="12"/>
      <c r="J106" s="12" t="s">
        <v>390</v>
      </c>
      <c r="K106" s="12" t="b">
        <v>1</v>
      </c>
      <c r="L106" s="12">
        <v>4</v>
      </c>
      <c r="M106" s="8">
        <v>2019</v>
      </c>
      <c r="N106" s="9">
        <v>0</v>
      </c>
      <c r="O106" s="13">
        <v>42258</v>
      </c>
      <c r="P106" s="13">
        <v>42258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920</v>
      </c>
      <c r="H107" s="12" t="s">
        <v>128</v>
      </c>
      <c r="I107" s="12"/>
      <c r="J107" s="12" t="s">
        <v>390</v>
      </c>
      <c r="K107" s="12" t="b">
        <v>1</v>
      </c>
      <c r="L107" s="12">
        <v>0</v>
      </c>
      <c r="M107" s="8">
        <v>2015</v>
      </c>
      <c r="N107" s="9">
        <v>0</v>
      </c>
      <c r="O107" s="13">
        <v>42258</v>
      </c>
      <c r="P107" s="13">
        <v>42258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800</v>
      </c>
      <c r="H108" s="12">
        <v>13.1</v>
      </c>
      <c r="I108" s="12"/>
      <c r="J108" s="12" t="s">
        <v>115</v>
      </c>
      <c r="K108" s="12" t="b">
        <v>1</v>
      </c>
      <c r="L108" s="12">
        <v>3</v>
      </c>
      <c r="M108" s="8">
        <v>2018</v>
      </c>
      <c r="N108" s="9">
        <v>0</v>
      </c>
      <c r="O108" s="13">
        <v>42258</v>
      </c>
      <c r="P108" s="13">
        <v>42258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800</v>
      </c>
      <c r="H109" s="12">
        <v>13.1</v>
      </c>
      <c r="I109" s="12"/>
      <c r="J109" s="12" t="s">
        <v>115</v>
      </c>
      <c r="K109" s="12" t="b">
        <v>1</v>
      </c>
      <c r="L109" s="12">
        <v>0</v>
      </c>
      <c r="M109" s="8">
        <v>2015</v>
      </c>
      <c r="N109" s="9">
        <v>0</v>
      </c>
      <c r="O109" s="13">
        <v>42258</v>
      </c>
      <c r="P109" s="13">
        <v>42258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800</v>
      </c>
      <c r="H110" s="12">
        <v>13.1</v>
      </c>
      <c r="I110" s="12"/>
      <c r="J110" s="12" t="s">
        <v>115</v>
      </c>
      <c r="K110" s="12" t="b">
        <v>1</v>
      </c>
      <c r="L110" s="12">
        <v>2</v>
      </c>
      <c r="M110" s="8">
        <v>2017</v>
      </c>
      <c r="N110" s="9">
        <v>0</v>
      </c>
      <c r="O110" s="13">
        <v>42258</v>
      </c>
      <c r="P110" s="13">
        <v>42258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800</v>
      </c>
      <c r="H111" s="12">
        <v>13.1</v>
      </c>
      <c r="I111" s="12"/>
      <c r="J111" s="12" t="s">
        <v>115</v>
      </c>
      <c r="K111" s="12" t="b">
        <v>1</v>
      </c>
      <c r="L111" s="12">
        <v>7</v>
      </c>
      <c r="M111" s="8">
        <v>2022</v>
      </c>
      <c r="N111" s="9">
        <v>0</v>
      </c>
      <c r="O111" s="13">
        <v>42258</v>
      </c>
      <c r="P111" s="13">
        <v>42258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800</v>
      </c>
      <c r="H112" s="12">
        <v>13.1</v>
      </c>
      <c r="I112" s="12"/>
      <c r="J112" s="12" t="s">
        <v>115</v>
      </c>
      <c r="K112" s="12" t="b">
        <v>1</v>
      </c>
      <c r="L112" s="12">
        <v>5</v>
      </c>
      <c r="M112" s="8">
        <v>2020</v>
      </c>
      <c r="N112" s="9">
        <v>0</v>
      </c>
      <c r="O112" s="13">
        <v>42258</v>
      </c>
      <c r="P112" s="13">
        <v>42258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800</v>
      </c>
      <c r="H113" s="12">
        <v>13.1</v>
      </c>
      <c r="I113" s="12"/>
      <c r="J113" s="12" t="s">
        <v>115</v>
      </c>
      <c r="K113" s="12" t="b">
        <v>1</v>
      </c>
      <c r="L113" s="12">
        <v>4</v>
      </c>
      <c r="M113" s="8">
        <v>2019</v>
      </c>
      <c r="N113" s="9">
        <v>0</v>
      </c>
      <c r="O113" s="13">
        <v>42258</v>
      </c>
      <c r="P113" s="13">
        <v>42258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800</v>
      </c>
      <c r="H114" s="12">
        <v>13.1</v>
      </c>
      <c r="I114" s="12"/>
      <c r="J114" s="12" t="s">
        <v>115</v>
      </c>
      <c r="K114" s="12" t="b">
        <v>1</v>
      </c>
      <c r="L114" s="12">
        <v>1</v>
      </c>
      <c r="M114" s="8">
        <v>2016</v>
      </c>
      <c r="N114" s="9">
        <v>0</v>
      </c>
      <c r="O114" s="13">
        <v>42258</v>
      </c>
      <c r="P114" s="13">
        <v>42258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800</v>
      </c>
      <c r="H115" s="12">
        <v>13.1</v>
      </c>
      <c r="I115" s="12"/>
      <c r="J115" s="12" t="s">
        <v>115</v>
      </c>
      <c r="K115" s="12" t="b">
        <v>1</v>
      </c>
      <c r="L115" s="12">
        <v>6</v>
      </c>
      <c r="M115" s="8">
        <v>2021</v>
      </c>
      <c r="N115" s="9">
        <v>0</v>
      </c>
      <c r="O115" s="13">
        <v>42258</v>
      </c>
      <c r="P115" s="13">
        <v>42258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440</v>
      </c>
      <c r="H116" s="12">
        <v>9</v>
      </c>
      <c r="I116" s="12"/>
      <c r="J116" s="12" t="s">
        <v>145</v>
      </c>
      <c r="K116" s="12" t="b">
        <v>0</v>
      </c>
      <c r="L116" s="12">
        <v>6</v>
      </c>
      <c r="M116" s="8">
        <v>2021</v>
      </c>
      <c r="N116" s="9">
        <v>0</v>
      </c>
      <c r="O116" s="13">
        <v>42258</v>
      </c>
      <c r="P116" s="13">
        <v>42258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440</v>
      </c>
      <c r="H117" s="12">
        <v>9</v>
      </c>
      <c r="I117" s="12"/>
      <c r="J117" s="12" t="s">
        <v>145</v>
      </c>
      <c r="K117" s="12" t="b">
        <v>0</v>
      </c>
      <c r="L117" s="12">
        <v>7</v>
      </c>
      <c r="M117" s="8">
        <v>2022</v>
      </c>
      <c r="N117" s="9">
        <v>0</v>
      </c>
      <c r="O117" s="13">
        <v>42258</v>
      </c>
      <c r="P117" s="13">
        <v>42258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440</v>
      </c>
      <c r="H118" s="12">
        <v>9</v>
      </c>
      <c r="I118" s="12"/>
      <c r="J118" s="12" t="s">
        <v>145</v>
      </c>
      <c r="K118" s="12" t="b">
        <v>0</v>
      </c>
      <c r="L118" s="12">
        <v>0</v>
      </c>
      <c r="M118" s="8">
        <v>2015</v>
      </c>
      <c r="N118" s="9">
        <v>0</v>
      </c>
      <c r="O118" s="13">
        <v>42258</v>
      </c>
      <c r="P118" s="13">
        <v>42258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440</v>
      </c>
      <c r="H119" s="12">
        <v>9</v>
      </c>
      <c r="I119" s="12"/>
      <c r="J119" s="12" t="s">
        <v>145</v>
      </c>
      <c r="K119" s="12" t="b">
        <v>0</v>
      </c>
      <c r="L119" s="12">
        <v>2</v>
      </c>
      <c r="M119" s="8">
        <v>2017</v>
      </c>
      <c r="N119" s="9">
        <v>0</v>
      </c>
      <c r="O119" s="13">
        <v>42258</v>
      </c>
      <c r="P119" s="13">
        <v>42258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440</v>
      </c>
      <c r="H120" s="12">
        <v>9</v>
      </c>
      <c r="I120" s="12"/>
      <c r="J120" s="12" t="s">
        <v>145</v>
      </c>
      <c r="K120" s="12" t="b">
        <v>0</v>
      </c>
      <c r="L120" s="12">
        <v>5</v>
      </c>
      <c r="M120" s="8">
        <v>2020</v>
      </c>
      <c r="N120" s="9">
        <v>0</v>
      </c>
      <c r="O120" s="13">
        <v>42258</v>
      </c>
      <c r="P120" s="13">
        <v>42258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440</v>
      </c>
      <c r="H121" s="12">
        <v>9</v>
      </c>
      <c r="I121" s="12"/>
      <c r="J121" s="12" t="s">
        <v>145</v>
      </c>
      <c r="K121" s="12" t="b">
        <v>0</v>
      </c>
      <c r="L121" s="12">
        <v>1</v>
      </c>
      <c r="M121" s="8">
        <v>2016</v>
      </c>
      <c r="N121" s="9">
        <v>0</v>
      </c>
      <c r="O121" s="13">
        <v>42258</v>
      </c>
      <c r="P121" s="13">
        <v>42258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440</v>
      </c>
      <c r="H122" s="12">
        <v>9</v>
      </c>
      <c r="I122" s="12"/>
      <c r="J122" s="12" t="s">
        <v>145</v>
      </c>
      <c r="K122" s="12" t="b">
        <v>0</v>
      </c>
      <c r="L122" s="12">
        <v>4</v>
      </c>
      <c r="M122" s="8">
        <v>2019</v>
      </c>
      <c r="N122" s="9">
        <v>0</v>
      </c>
      <c r="O122" s="13">
        <v>42258</v>
      </c>
      <c r="P122" s="13">
        <v>42258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440</v>
      </c>
      <c r="H123" s="12">
        <v>9</v>
      </c>
      <c r="I123" s="12"/>
      <c r="J123" s="12" t="s">
        <v>145</v>
      </c>
      <c r="K123" s="12" t="b">
        <v>0</v>
      </c>
      <c r="L123" s="12">
        <v>3</v>
      </c>
      <c r="M123" s="8">
        <v>2018</v>
      </c>
      <c r="N123" s="9">
        <v>0</v>
      </c>
      <c r="O123" s="13">
        <v>42258</v>
      </c>
      <c r="P123" s="13">
        <v>42258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490</v>
      </c>
      <c r="H124" s="12">
        <v>9.3</v>
      </c>
      <c r="I124" s="12"/>
      <c r="J124" s="12" t="s">
        <v>363</v>
      </c>
      <c r="K124" s="12" t="b">
        <v>1</v>
      </c>
      <c r="L124" s="12">
        <v>6</v>
      </c>
      <c r="M124" s="8">
        <v>2021</v>
      </c>
      <c r="N124" s="9">
        <v>0</v>
      </c>
      <c r="O124" s="13">
        <v>42258</v>
      </c>
      <c r="P124" s="13">
        <v>42258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490</v>
      </c>
      <c r="H125" s="12">
        <v>9.3</v>
      </c>
      <c r="I125" s="12"/>
      <c r="J125" s="12" t="s">
        <v>363</v>
      </c>
      <c r="K125" s="12" t="b">
        <v>1</v>
      </c>
      <c r="L125" s="12">
        <v>3</v>
      </c>
      <c r="M125" s="8">
        <v>2018</v>
      </c>
      <c r="N125" s="9">
        <v>0</v>
      </c>
      <c r="O125" s="13">
        <v>42258</v>
      </c>
      <c r="P125" s="13">
        <v>42258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490</v>
      </c>
      <c r="H126" s="12">
        <v>9.3</v>
      </c>
      <c r="I126" s="12"/>
      <c r="J126" s="12" t="s">
        <v>363</v>
      </c>
      <c r="K126" s="12" t="b">
        <v>1</v>
      </c>
      <c r="L126" s="12">
        <v>2</v>
      </c>
      <c r="M126" s="8">
        <v>2017</v>
      </c>
      <c r="N126" s="9">
        <v>0</v>
      </c>
      <c r="O126" s="13">
        <v>42258</v>
      </c>
      <c r="P126" s="13">
        <v>42258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490</v>
      </c>
      <c r="H127" s="12">
        <v>9.3</v>
      </c>
      <c r="I127" s="12"/>
      <c r="J127" s="12" t="s">
        <v>363</v>
      </c>
      <c r="K127" s="12" t="b">
        <v>1</v>
      </c>
      <c r="L127" s="12">
        <v>0</v>
      </c>
      <c r="M127" s="8">
        <v>2015</v>
      </c>
      <c r="N127" s="9">
        <v>0</v>
      </c>
      <c r="O127" s="13">
        <v>42258</v>
      </c>
      <c r="P127" s="13">
        <v>42258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490</v>
      </c>
      <c r="H128" s="12">
        <v>9.3</v>
      </c>
      <c r="I128" s="12"/>
      <c r="J128" s="12" t="s">
        <v>363</v>
      </c>
      <c r="K128" s="12" t="b">
        <v>1</v>
      </c>
      <c r="L128" s="12">
        <v>4</v>
      </c>
      <c r="M128" s="8">
        <v>2019</v>
      </c>
      <c r="N128" s="9">
        <v>0</v>
      </c>
      <c r="O128" s="13">
        <v>42258</v>
      </c>
      <c r="P128" s="13">
        <v>42258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490</v>
      </c>
      <c r="H129" s="12">
        <v>9.3</v>
      </c>
      <c r="I129" s="12"/>
      <c r="J129" s="12" t="s">
        <v>363</v>
      </c>
      <c r="K129" s="12" t="b">
        <v>1</v>
      </c>
      <c r="L129" s="12">
        <v>7</v>
      </c>
      <c r="M129" s="8">
        <v>2022</v>
      </c>
      <c r="N129" s="9">
        <v>0</v>
      </c>
      <c r="O129" s="13">
        <v>42258</v>
      </c>
      <c r="P129" s="13">
        <v>42258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490</v>
      </c>
      <c r="H130" s="12">
        <v>9.3</v>
      </c>
      <c r="I130" s="12"/>
      <c r="J130" s="12" t="s">
        <v>363</v>
      </c>
      <c r="K130" s="12" t="b">
        <v>1</v>
      </c>
      <c r="L130" s="12">
        <v>1</v>
      </c>
      <c r="M130" s="8">
        <v>2016</v>
      </c>
      <c r="N130" s="9">
        <v>0</v>
      </c>
      <c r="O130" s="13">
        <v>42258</v>
      </c>
      <c r="P130" s="13">
        <v>42258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490</v>
      </c>
      <c r="H131" s="12">
        <v>9.3</v>
      </c>
      <c r="I131" s="12"/>
      <c r="J131" s="12" t="s">
        <v>363</v>
      </c>
      <c r="K131" s="12" t="b">
        <v>1</v>
      </c>
      <c r="L131" s="12">
        <v>5</v>
      </c>
      <c r="M131" s="8">
        <v>2020</v>
      </c>
      <c r="N131" s="9">
        <v>0</v>
      </c>
      <c r="O131" s="13">
        <v>42258</v>
      </c>
      <c r="P131" s="13">
        <v>42258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110</v>
      </c>
      <c r="H132" s="12" t="s">
        <v>52</v>
      </c>
      <c r="I132" s="12"/>
      <c r="J132" s="12" t="s">
        <v>53</v>
      </c>
      <c r="K132" s="12" t="b">
        <v>1</v>
      </c>
      <c r="L132" s="12">
        <v>7</v>
      </c>
      <c r="M132" s="8">
        <v>2022</v>
      </c>
      <c r="N132" s="9">
        <v>0</v>
      </c>
      <c r="O132" s="13">
        <v>42258</v>
      </c>
      <c r="P132" s="13">
        <v>42258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110</v>
      </c>
      <c r="H133" s="12" t="s">
        <v>52</v>
      </c>
      <c r="I133" s="12"/>
      <c r="J133" s="12" t="s">
        <v>53</v>
      </c>
      <c r="K133" s="12" t="b">
        <v>1</v>
      </c>
      <c r="L133" s="12">
        <v>5</v>
      </c>
      <c r="M133" s="8">
        <v>2020</v>
      </c>
      <c r="N133" s="9">
        <v>0</v>
      </c>
      <c r="O133" s="13">
        <v>42258</v>
      </c>
      <c r="P133" s="13">
        <v>42258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110</v>
      </c>
      <c r="H134" s="12" t="s">
        <v>52</v>
      </c>
      <c r="I134" s="12"/>
      <c r="J134" s="12" t="s">
        <v>53</v>
      </c>
      <c r="K134" s="12" t="b">
        <v>1</v>
      </c>
      <c r="L134" s="12">
        <v>3</v>
      </c>
      <c r="M134" s="8">
        <v>2018</v>
      </c>
      <c r="N134" s="9">
        <v>0</v>
      </c>
      <c r="O134" s="13">
        <v>42258</v>
      </c>
      <c r="P134" s="13">
        <v>42258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110</v>
      </c>
      <c r="H135" s="12" t="s">
        <v>52</v>
      </c>
      <c r="I135" s="12"/>
      <c r="J135" s="12" t="s">
        <v>53</v>
      </c>
      <c r="K135" s="12" t="b">
        <v>1</v>
      </c>
      <c r="L135" s="12">
        <v>6</v>
      </c>
      <c r="M135" s="8">
        <v>2021</v>
      </c>
      <c r="N135" s="9">
        <v>0</v>
      </c>
      <c r="O135" s="13">
        <v>42258</v>
      </c>
      <c r="P135" s="13">
        <v>42258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110</v>
      </c>
      <c r="H136" s="12" t="s">
        <v>52</v>
      </c>
      <c r="I136" s="12"/>
      <c r="J136" s="12" t="s">
        <v>53</v>
      </c>
      <c r="K136" s="12" t="b">
        <v>1</v>
      </c>
      <c r="L136" s="12">
        <v>0</v>
      </c>
      <c r="M136" s="8">
        <v>2015</v>
      </c>
      <c r="N136" s="9">
        <v>1425563.69</v>
      </c>
      <c r="O136" s="13">
        <v>42258</v>
      </c>
      <c r="P136" s="13">
        <v>42258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110</v>
      </c>
      <c r="H137" s="12" t="s">
        <v>52</v>
      </c>
      <c r="I137" s="12"/>
      <c r="J137" s="12" t="s">
        <v>53</v>
      </c>
      <c r="K137" s="12" t="b">
        <v>1</v>
      </c>
      <c r="L137" s="12">
        <v>4</v>
      </c>
      <c r="M137" s="8">
        <v>2019</v>
      </c>
      <c r="N137" s="9">
        <v>0</v>
      </c>
      <c r="O137" s="13">
        <v>42258</v>
      </c>
      <c r="P137" s="13">
        <v>42258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110</v>
      </c>
      <c r="H138" s="12" t="s">
        <v>52</v>
      </c>
      <c r="I138" s="12"/>
      <c r="J138" s="12" t="s">
        <v>53</v>
      </c>
      <c r="K138" s="12" t="b">
        <v>1</v>
      </c>
      <c r="L138" s="12">
        <v>1</v>
      </c>
      <c r="M138" s="8">
        <v>2016</v>
      </c>
      <c r="N138" s="9">
        <v>0</v>
      </c>
      <c r="O138" s="13">
        <v>42258</v>
      </c>
      <c r="P138" s="13">
        <v>42258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110</v>
      </c>
      <c r="H139" s="12" t="s">
        <v>52</v>
      </c>
      <c r="I139" s="12"/>
      <c r="J139" s="12" t="s">
        <v>53</v>
      </c>
      <c r="K139" s="12" t="b">
        <v>1</v>
      </c>
      <c r="L139" s="12">
        <v>2</v>
      </c>
      <c r="M139" s="8">
        <v>2017</v>
      </c>
      <c r="N139" s="9">
        <v>0</v>
      </c>
      <c r="O139" s="13">
        <v>42258</v>
      </c>
      <c r="P139" s="13">
        <v>42258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900</v>
      </c>
      <c r="H140" s="12">
        <v>14.3</v>
      </c>
      <c r="I140" s="12"/>
      <c r="J140" s="12" t="s">
        <v>125</v>
      </c>
      <c r="K140" s="12" t="b">
        <v>1</v>
      </c>
      <c r="L140" s="12">
        <v>3</v>
      </c>
      <c r="M140" s="8">
        <v>2018</v>
      </c>
      <c r="N140" s="9">
        <v>0</v>
      </c>
      <c r="O140" s="13">
        <v>42258</v>
      </c>
      <c r="P140" s="13">
        <v>42258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900</v>
      </c>
      <c r="H141" s="12">
        <v>14.3</v>
      </c>
      <c r="I141" s="12"/>
      <c r="J141" s="12" t="s">
        <v>125</v>
      </c>
      <c r="K141" s="12" t="b">
        <v>1</v>
      </c>
      <c r="L141" s="12">
        <v>6</v>
      </c>
      <c r="M141" s="8">
        <v>2021</v>
      </c>
      <c r="N141" s="9">
        <v>0</v>
      </c>
      <c r="O141" s="13">
        <v>42258</v>
      </c>
      <c r="P141" s="13">
        <v>42258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900</v>
      </c>
      <c r="H142" s="12">
        <v>14.3</v>
      </c>
      <c r="I142" s="12"/>
      <c r="J142" s="12" t="s">
        <v>125</v>
      </c>
      <c r="K142" s="12" t="b">
        <v>1</v>
      </c>
      <c r="L142" s="12">
        <v>1</v>
      </c>
      <c r="M142" s="8">
        <v>2016</v>
      </c>
      <c r="N142" s="9">
        <v>0</v>
      </c>
      <c r="O142" s="13">
        <v>42258</v>
      </c>
      <c r="P142" s="13">
        <v>42258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900</v>
      </c>
      <c r="H143" s="12">
        <v>14.3</v>
      </c>
      <c r="I143" s="12"/>
      <c r="J143" s="12" t="s">
        <v>125</v>
      </c>
      <c r="K143" s="12" t="b">
        <v>1</v>
      </c>
      <c r="L143" s="12">
        <v>2</v>
      </c>
      <c r="M143" s="8">
        <v>2017</v>
      </c>
      <c r="N143" s="9">
        <v>0</v>
      </c>
      <c r="O143" s="13">
        <v>42258</v>
      </c>
      <c r="P143" s="13">
        <v>42258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900</v>
      </c>
      <c r="H144" s="12">
        <v>14.3</v>
      </c>
      <c r="I144" s="12"/>
      <c r="J144" s="12" t="s">
        <v>125</v>
      </c>
      <c r="K144" s="12" t="b">
        <v>1</v>
      </c>
      <c r="L144" s="12">
        <v>5</v>
      </c>
      <c r="M144" s="8">
        <v>2020</v>
      </c>
      <c r="N144" s="9">
        <v>0</v>
      </c>
      <c r="O144" s="13">
        <v>42258</v>
      </c>
      <c r="P144" s="13">
        <v>42258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900</v>
      </c>
      <c r="H145" s="12">
        <v>14.3</v>
      </c>
      <c r="I145" s="12"/>
      <c r="J145" s="12" t="s">
        <v>125</v>
      </c>
      <c r="K145" s="12" t="b">
        <v>1</v>
      </c>
      <c r="L145" s="12">
        <v>0</v>
      </c>
      <c r="M145" s="8">
        <v>2015</v>
      </c>
      <c r="N145" s="9">
        <v>0</v>
      </c>
      <c r="O145" s="13">
        <v>42258</v>
      </c>
      <c r="P145" s="13">
        <v>42258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900</v>
      </c>
      <c r="H146" s="12">
        <v>14.3</v>
      </c>
      <c r="I146" s="12"/>
      <c r="J146" s="12" t="s">
        <v>125</v>
      </c>
      <c r="K146" s="12" t="b">
        <v>1</v>
      </c>
      <c r="L146" s="12">
        <v>7</v>
      </c>
      <c r="M146" s="8">
        <v>2022</v>
      </c>
      <c r="N146" s="9">
        <v>0</v>
      </c>
      <c r="O146" s="13">
        <v>42258</v>
      </c>
      <c r="P146" s="13">
        <v>42258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900</v>
      </c>
      <c r="H147" s="12">
        <v>14.3</v>
      </c>
      <c r="I147" s="12"/>
      <c r="J147" s="12" t="s">
        <v>125</v>
      </c>
      <c r="K147" s="12" t="b">
        <v>1</v>
      </c>
      <c r="L147" s="12">
        <v>4</v>
      </c>
      <c r="M147" s="8">
        <v>2019</v>
      </c>
      <c r="N147" s="9">
        <v>0</v>
      </c>
      <c r="O147" s="13">
        <v>42258</v>
      </c>
      <c r="P147" s="13">
        <v>42258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850</v>
      </c>
      <c r="H148" s="12">
        <v>13.6</v>
      </c>
      <c r="I148" s="12"/>
      <c r="J148" s="12" t="s">
        <v>120</v>
      </c>
      <c r="K148" s="12" t="b">
        <v>1</v>
      </c>
      <c r="L148" s="12">
        <v>0</v>
      </c>
      <c r="M148" s="8">
        <v>2015</v>
      </c>
      <c r="N148" s="9">
        <v>0</v>
      </c>
      <c r="O148" s="13">
        <v>42258</v>
      </c>
      <c r="P148" s="13">
        <v>42258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850</v>
      </c>
      <c r="H149" s="12">
        <v>13.6</v>
      </c>
      <c r="I149" s="12"/>
      <c r="J149" s="12" t="s">
        <v>120</v>
      </c>
      <c r="K149" s="12" t="b">
        <v>1</v>
      </c>
      <c r="L149" s="12">
        <v>6</v>
      </c>
      <c r="M149" s="8">
        <v>2021</v>
      </c>
      <c r="N149" s="9">
        <v>0</v>
      </c>
      <c r="O149" s="13">
        <v>42258</v>
      </c>
      <c r="P149" s="13">
        <v>42258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850</v>
      </c>
      <c r="H150" s="12">
        <v>13.6</v>
      </c>
      <c r="I150" s="12"/>
      <c r="J150" s="12" t="s">
        <v>120</v>
      </c>
      <c r="K150" s="12" t="b">
        <v>1</v>
      </c>
      <c r="L150" s="12">
        <v>3</v>
      </c>
      <c r="M150" s="8">
        <v>2018</v>
      </c>
      <c r="N150" s="9">
        <v>0</v>
      </c>
      <c r="O150" s="13">
        <v>42258</v>
      </c>
      <c r="P150" s="13">
        <v>42258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850</v>
      </c>
      <c r="H151" s="12">
        <v>13.6</v>
      </c>
      <c r="I151" s="12"/>
      <c r="J151" s="12" t="s">
        <v>120</v>
      </c>
      <c r="K151" s="12" t="b">
        <v>1</v>
      </c>
      <c r="L151" s="12">
        <v>2</v>
      </c>
      <c r="M151" s="8">
        <v>2017</v>
      </c>
      <c r="N151" s="9">
        <v>0</v>
      </c>
      <c r="O151" s="13">
        <v>42258</v>
      </c>
      <c r="P151" s="13">
        <v>42258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850</v>
      </c>
      <c r="H152" s="12">
        <v>13.6</v>
      </c>
      <c r="I152" s="12"/>
      <c r="J152" s="12" t="s">
        <v>120</v>
      </c>
      <c r="K152" s="12" t="b">
        <v>1</v>
      </c>
      <c r="L152" s="12">
        <v>7</v>
      </c>
      <c r="M152" s="8">
        <v>2022</v>
      </c>
      <c r="N152" s="9">
        <v>0</v>
      </c>
      <c r="O152" s="13">
        <v>42258</v>
      </c>
      <c r="P152" s="13">
        <v>42258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850</v>
      </c>
      <c r="H153" s="12">
        <v>13.6</v>
      </c>
      <c r="I153" s="12"/>
      <c r="J153" s="12" t="s">
        <v>120</v>
      </c>
      <c r="K153" s="12" t="b">
        <v>1</v>
      </c>
      <c r="L153" s="12">
        <v>5</v>
      </c>
      <c r="M153" s="8">
        <v>2020</v>
      </c>
      <c r="N153" s="9">
        <v>0</v>
      </c>
      <c r="O153" s="13">
        <v>42258</v>
      </c>
      <c r="P153" s="13">
        <v>42258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850</v>
      </c>
      <c r="H154" s="12">
        <v>13.6</v>
      </c>
      <c r="I154" s="12"/>
      <c r="J154" s="12" t="s">
        <v>120</v>
      </c>
      <c r="K154" s="12" t="b">
        <v>1</v>
      </c>
      <c r="L154" s="12">
        <v>1</v>
      </c>
      <c r="M154" s="8">
        <v>2016</v>
      </c>
      <c r="N154" s="9">
        <v>0</v>
      </c>
      <c r="O154" s="13">
        <v>42258</v>
      </c>
      <c r="P154" s="13">
        <v>42258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850</v>
      </c>
      <c r="H155" s="12">
        <v>13.6</v>
      </c>
      <c r="I155" s="12"/>
      <c r="J155" s="12" t="s">
        <v>120</v>
      </c>
      <c r="K155" s="12" t="b">
        <v>1</v>
      </c>
      <c r="L155" s="12">
        <v>4</v>
      </c>
      <c r="M155" s="8">
        <v>2019</v>
      </c>
      <c r="N155" s="9">
        <v>0</v>
      </c>
      <c r="O155" s="13">
        <v>42258</v>
      </c>
      <c r="P155" s="13">
        <v>42258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610</v>
      </c>
      <c r="H156" s="12" t="s">
        <v>86</v>
      </c>
      <c r="I156" s="12"/>
      <c r="J156" s="12" t="s">
        <v>87</v>
      </c>
      <c r="K156" s="12" t="b">
        <v>1</v>
      </c>
      <c r="L156" s="12">
        <v>6</v>
      </c>
      <c r="M156" s="8">
        <v>2021</v>
      </c>
      <c r="N156" s="9">
        <v>0</v>
      </c>
      <c r="O156" s="13">
        <v>42258</v>
      </c>
      <c r="P156" s="13">
        <v>42258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610</v>
      </c>
      <c r="H157" s="12" t="s">
        <v>86</v>
      </c>
      <c r="I157" s="12"/>
      <c r="J157" s="12" t="s">
        <v>87</v>
      </c>
      <c r="K157" s="12" t="b">
        <v>1</v>
      </c>
      <c r="L157" s="12">
        <v>7</v>
      </c>
      <c r="M157" s="8">
        <v>2022</v>
      </c>
      <c r="N157" s="9">
        <v>0</v>
      </c>
      <c r="O157" s="13">
        <v>42258</v>
      </c>
      <c r="P157" s="13">
        <v>42258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610</v>
      </c>
      <c r="H158" s="12" t="s">
        <v>86</v>
      </c>
      <c r="I158" s="12"/>
      <c r="J158" s="12" t="s">
        <v>87</v>
      </c>
      <c r="K158" s="12" t="b">
        <v>1</v>
      </c>
      <c r="L158" s="12">
        <v>2</v>
      </c>
      <c r="M158" s="8">
        <v>2017</v>
      </c>
      <c r="N158" s="9">
        <v>0</v>
      </c>
      <c r="O158" s="13">
        <v>42258</v>
      </c>
      <c r="P158" s="13">
        <v>42258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610</v>
      </c>
      <c r="H159" s="12" t="s">
        <v>86</v>
      </c>
      <c r="I159" s="12"/>
      <c r="J159" s="12" t="s">
        <v>87</v>
      </c>
      <c r="K159" s="12" t="b">
        <v>1</v>
      </c>
      <c r="L159" s="12">
        <v>4</v>
      </c>
      <c r="M159" s="8">
        <v>2019</v>
      </c>
      <c r="N159" s="9">
        <v>0</v>
      </c>
      <c r="O159" s="13">
        <v>42258</v>
      </c>
      <c r="P159" s="13">
        <v>42258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610</v>
      </c>
      <c r="H160" s="12" t="s">
        <v>86</v>
      </c>
      <c r="I160" s="12"/>
      <c r="J160" s="12" t="s">
        <v>87</v>
      </c>
      <c r="K160" s="12" t="b">
        <v>1</v>
      </c>
      <c r="L160" s="12">
        <v>3</v>
      </c>
      <c r="M160" s="8">
        <v>2018</v>
      </c>
      <c r="N160" s="9">
        <v>0</v>
      </c>
      <c r="O160" s="13">
        <v>42258</v>
      </c>
      <c r="P160" s="13">
        <v>42258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610</v>
      </c>
      <c r="H161" s="12" t="s">
        <v>86</v>
      </c>
      <c r="I161" s="12"/>
      <c r="J161" s="12" t="s">
        <v>87</v>
      </c>
      <c r="K161" s="12" t="b">
        <v>1</v>
      </c>
      <c r="L161" s="12">
        <v>1</v>
      </c>
      <c r="M161" s="8">
        <v>2016</v>
      </c>
      <c r="N161" s="9">
        <v>0</v>
      </c>
      <c r="O161" s="13">
        <v>42258</v>
      </c>
      <c r="P161" s="13">
        <v>42258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610</v>
      </c>
      <c r="H162" s="12" t="s">
        <v>86</v>
      </c>
      <c r="I162" s="12"/>
      <c r="J162" s="12" t="s">
        <v>87</v>
      </c>
      <c r="K162" s="12" t="b">
        <v>1</v>
      </c>
      <c r="L162" s="12">
        <v>0</v>
      </c>
      <c r="M162" s="8">
        <v>2015</v>
      </c>
      <c r="N162" s="9">
        <v>0</v>
      </c>
      <c r="O162" s="13">
        <v>42258</v>
      </c>
      <c r="P162" s="13">
        <v>42258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610</v>
      </c>
      <c r="H163" s="12" t="s">
        <v>86</v>
      </c>
      <c r="I163" s="12"/>
      <c r="J163" s="12" t="s">
        <v>87</v>
      </c>
      <c r="K163" s="12" t="b">
        <v>1</v>
      </c>
      <c r="L163" s="12">
        <v>5</v>
      </c>
      <c r="M163" s="8">
        <v>2020</v>
      </c>
      <c r="N163" s="9">
        <v>0</v>
      </c>
      <c r="O163" s="13">
        <v>42258</v>
      </c>
      <c r="P163" s="13">
        <v>42258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130</v>
      </c>
      <c r="H164" s="12">
        <v>2.1</v>
      </c>
      <c r="I164" s="12"/>
      <c r="J164" s="12" t="s">
        <v>54</v>
      </c>
      <c r="K164" s="12" t="b">
        <v>1</v>
      </c>
      <c r="L164" s="12">
        <v>4</v>
      </c>
      <c r="M164" s="8">
        <v>2019</v>
      </c>
      <c r="N164" s="9">
        <v>23660000</v>
      </c>
      <c r="O164" s="13">
        <v>42258</v>
      </c>
      <c r="P164" s="13">
        <v>42258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762</v>
      </c>
      <c r="H165" s="12" t="s">
        <v>112</v>
      </c>
      <c r="I165" s="12"/>
      <c r="J165" s="12" t="s">
        <v>113</v>
      </c>
      <c r="K165" s="12" t="b">
        <v>1</v>
      </c>
      <c r="L165" s="12">
        <v>4</v>
      </c>
      <c r="M165" s="8">
        <v>2019</v>
      </c>
      <c r="N165" s="9">
        <v>0</v>
      </c>
      <c r="O165" s="13">
        <v>42258</v>
      </c>
      <c r="P165" s="13">
        <v>42258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762</v>
      </c>
      <c r="H166" s="12" t="s">
        <v>112</v>
      </c>
      <c r="I166" s="12"/>
      <c r="J166" s="12" t="s">
        <v>113</v>
      </c>
      <c r="K166" s="12" t="b">
        <v>1</v>
      </c>
      <c r="L166" s="12">
        <v>5</v>
      </c>
      <c r="M166" s="8">
        <v>2020</v>
      </c>
      <c r="N166" s="9">
        <v>0</v>
      </c>
      <c r="O166" s="13">
        <v>42258</v>
      </c>
      <c r="P166" s="13">
        <v>42258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762</v>
      </c>
      <c r="H167" s="12" t="s">
        <v>112</v>
      </c>
      <c r="I167" s="12"/>
      <c r="J167" s="12" t="s">
        <v>113</v>
      </c>
      <c r="K167" s="12" t="b">
        <v>1</v>
      </c>
      <c r="L167" s="12">
        <v>0</v>
      </c>
      <c r="M167" s="8">
        <v>2015</v>
      </c>
      <c r="N167" s="9">
        <v>392006</v>
      </c>
      <c r="O167" s="13">
        <v>42258</v>
      </c>
      <c r="P167" s="13">
        <v>42258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762</v>
      </c>
      <c r="H168" s="12" t="s">
        <v>112</v>
      </c>
      <c r="I168" s="12"/>
      <c r="J168" s="12" t="s">
        <v>113</v>
      </c>
      <c r="K168" s="12" t="b">
        <v>1</v>
      </c>
      <c r="L168" s="12">
        <v>3</v>
      </c>
      <c r="M168" s="8">
        <v>2018</v>
      </c>
      <c r="N168" s="9">
        <v>0</v>
      </c>
      <c r="O168" s="13">
        <v>42258</v>
      </c>
      <c r="P168" s="13">
        <v>42258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762</v>
      </c>
      <c r="H169" s="12" t="s">
        <v>112</v>
      </c>
      <c r="I169" s="12"/>
      <c r="J169" s="12" t="s">
        <v>113</v>
      </c>
      <c r="K169" s="12" t="b">
        <v>1</v>
      </c>
      <c r="L169" s="12">
        <v>2</v>
      </c>
      <c r="M169" s="8">
        <v>2017</v>
      </c>
      <c r="N169" s="9">
        <v>0</v>
      </c>
      <c r="O169" s="13">
        <v>42258</v>
      </c>
      <c r="P169" s="13">
        <v>42258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690</v>
      </c>
      <c r="H170" s="12" t="s">
        <v>97</v>
      </c>
      <c r="I170" s="12"/>
      <c r="J170" s="12" t="s">
        <v>98</v>
      </c>
      <c r="K170" s="12" t="b">
        <v>1</v>
      </c>
      <c r="L170" s="12">
        <v>4</v>
      </c>
      <c r="M170" s="8">
        <v>2019</v>
      </c>
      <c r="N170" s="9">
        <v>0</v>
      </c>
      <c r="O170" s="13">
        <v>42258</v>
      </c>
      <c r="P170" s="13">
        <v>42258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690</v>
      </c>
      <c r="H171" s="12" t="s">
        <v>97</v>
      </c>
      <c r="I171" s="12"/>
      <c r="J171" s="12" t="s">
        <v>98</v>
      </c>
      <c r="K171" s="12" t="b">
        <v>1</v>
      </c>
      <c r="L171" s="12">
        <v>7</v>
      </c>
      <c r="M171" s="8">
        <v>2022</v>
      </c>
      <c r="N171" s="9">
        <v>0</v>
      </c>
      <c r="O171" s="13">
        <v>42258</v>
      </c>
      <c r="P171" s="13">
        <v>42258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690</v>
      </c>
      <c r="H172" s="12" t="s">
        <v>97</v>
      </c>
      <c r="I172" s="12"/>
      <c r="J172" s="12" t="s">
        <v>98</v>
      </c>
      <c r="K172" s="12" t="b">
        <v>1</v>
      </c>
      <c r="L172" s="12">
        <v>5</v>
      </c>
      <c r="M172" s="8">
        <v>2020</v>
      </c>
      <c r="N172" s="9">
        <v>0</v>
      </c>
      <c r="O172" s="13">
        <v>42258</v>
      </c>
      <c r="P172" s="13">
        <v>42258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690</v>
      </c>
      <c r="H173" s="12" t="s">
        <v>97</v>
      </c>
      <c r="I173" s="12"/>
      <c r="J173" s="12" t="s">
        <v>98</v>
      </c>
      <c r="K173" s="12" t="b">
        <v>1</v>
      </c>
      <c r="L173" s="12">
        <v>6</v>
      </c>
      <c r="M173" s="8">
        <v>2021</v>
      </c>
      <c r="N173" s="9">
        <v>0</v>
      </c>
      <c r="O173" s="13">
        <v>42258</v>
      </c>
      <c r="P173" s="13">
        <v>42258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690</v>
      </c>
      <c r="H174" s="12" t="s">
        <v>97</v>
      </c>
      <c r="I174" s="12"/>
      <c r="J174" s="12" t="s">
        <v>98</v>
      </c>
      <c r="K174" s="12" t="b">
        <v>1</v>
      </c>
      <c r="L174" s="12">
        <v>1</v>
      </c>
      <c r="M174" s="8">
        <v>2016</v>
      </c>
      <c r="N174" s="9">
        <v>0</v>
      </c>
      <c r="O174" s="13">
        <v>42258</v>
      </c>
      <c r="P174" s="13">
        <v>42258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690</v>
      </c>
      <c r="H175" s="12" t="s">
        <v>97</v>
      </c>
      <c r="I175" s="12"/>
      <c r="J175" s="12" t="s">
        <v>98</v>
      </c>
      <c r="K175" s="12" t="b">
        <v>1</v>
      </c>
      <c r="L175" s="12">
        <v>2</v>
      </c>
      <c r="M175" s="8">
        <v>2017</v>
      </c>
      <c r="N175" s="9">
        <v>0</v>
      </c>
      <c r="O175" s="13">
        <v>42258</v>
      </c>
      <c r="P175" s="13">
        <v>42258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690</v>
      </c>
      <c r="H176" s="12" t="s">
        <v>97</v>
      </c>
      <c r="I176" s="12"/>
      <c r="J176" s="12" t="s">
        <v>98</v>
      </c>
      <c r="K176" s="12" t="b">
        <v>1</v>
      </c>
      <c r="L176" s="12">
        <v>3</v>
      </c>
      <c r="M176" s="8">
        <v>2018</v>
      </c>
      <c r="N176" s="9">
        <v>0</v>
      </c>
      <c r="O176" s="13">
        <v>42258</v>
      </c>
      <c r="P176" s="13">
        <v>42258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690</v>
      </c>
      <c r="H177" s="12" t="s">
        <v>97</v>
      </c>
      <c r="I177" s="12"/>
      <c r="J177" s="12" t="s">
        <v>98</v>
      </c>
      <c r="K177" s="12" t="b">
        <v>1</v>
      </c>
      <c r="L177" s="12">
        <v>0</v>
      </c>
      <c r="M177" s="8">
        <v>2015</v>
      </c>
      <c r="N177" s="9">
        <v>60627.16</v>
      </c>
      <c r="O177" s="13">
        <v>42258</v>
      </c>
      <c r="P177" s="13">
        <v>42258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930</v>
      </c>
      <c r="H178" s="12" t="s">
        <v>129</v>
      </c>
      <c r="I178" s="12"/>
      <c r="J178" s="12" t="s">
        <v>130</v>
      </c>
      <c r="K178" s="12" t="b">
        <v>1</v>
      </c>
      <c r="L178" s="12">
        <v>1</v>
      </c>
      <c r="M178" s="8">
        <v>2016</v>
      </c>
      <c r="N178" s="9">
        <v>0</v>
      </c>
      <c r="O178" s="13">
        <v>42258</v>
      </c>
      <c r="P178" s="13">
        <v>42258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930</v>
      </c>
      <c r="H179" s="12" t="s">
        <v>129</v>
      </c>
      <c r="I179" s="12"/>
      <c r="J179" s="12" t="s">
        <v>130</v>
      </c>
      <c r="K179" s="12" t="b">
        <v>1</v>
      </c>
      <c r="L179" s="12">
        <v>4</v>
      </c>
      <c r="M179" s="8">
        <v>2019</v>
      </c>
      <c r="N179" s="9">
        <v>0</v>
      </c>
      <c r="O179" s="13">
        <v>42258</v>
      </c>
      <c r="P179" s="13">
        <v>42258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930</v>
      </c>
      <c r="H180" s="12" t="s">
        <v>129</v>
      </c>
      <c r="I180" s="12"/>
      <c r="J180" s="12" t="s">
        <v>130</v>
      </c>
      <c r="K180" s="12" t="b">
        <v>1</v>
      </c>
      <c r="L180" s="12">
        <v>3</v>
      </c>
      <c r="M180" s="8">
        <v>2018</v>
      </c>
      <c r="N180" s="9">
        <v>0</v>
      </c>
      <c r="O180" s="13">
        <v>42258</v>
      </c>
      <c r="P180" s="13">
        <v>42258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930</v>
      </c>
      <c r="H181" s="12" t="s">
        <v>129</v>
      </c>
      <c r="I181" s="12"/>
      <c r="J181" s="12" t="s">
        <v>130</v>
      </c>
      <c r="K181" s="12" t="b">
        <v>1</v>
      </c>
      <c r="L181" s="12">
        <v>7</v>
      </c>
      <c r="M181" s="8">
        <v>2022</v>
      </c>
      <c r="N181" s="9">
        <v>0</v>
      </c>
      <c r="O181" s="13">
        <v>42258</v>
      </c>
      <c r="P181" s="13">
        <v>42258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930</v>
      </c>
      <c r="H182" s="12" t="s">
        <v>129</v>
      </c>
      <c r="I182" s="12"/>
      <c r="J182" s="12" t="s">
        <v>130</v>
      </c>
      <c r="K182" s="12" t="b">
        <v>1</v>
      </c>
      <c r="L182" s="12">
        <v>2</v>
      </c>
      <c r="M182" s="8">
        <v>2017</v>
      </c>
      <c r="N182" s="9">
        <v>0</v>
      </c>
      <c r="O182" s="13">
        <v>42258</v>
      </c>
      <c r="P182" s="13">
        <v>42258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930</v>
      </c>
      <c r="H183" s="12" t="s">
        <v>129</v>
      </c>
      <c r="I183" s="12"/>
      <c r="J183" s="12" t="s">
        <v>130</v>
      </c>
      <c r="K183" s="12" t="b">
        <v>1</v>
      </c>
      <c r="L183" s="12">
        <v>5</v>
      </c>
      <c r="M183" s="8">
        <v>2020</v>
      </c>
      <c r="N183" s="9">
        <v>0</v>
      </c>
      <c r="O183" s="13">
        <v>42258</v>
      </c>
      <c r="P183" s="13">
        <v>42258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930</v>
      </c>
      <c r="H184" s="12" t="s">
        <v>129</v>
      </c>
      <c r="I184" s="12"/>
      <c r="J184" s="12" t="s">
        <v>130</v>
      </c>
      <c r="K184" s="12" t="b">
        <v>1</v>
      </c>
      <c r="L184" s="12">
        <v>0</v>
      </c>
      <c r="M184" s="8">
        <v>2015</v>
      </c>
      <c r="N184" s="9">
        <v>0</v>
      </c>
      <c r="O184" s="13">
        <v>42258</v>
      </c>
      <c r="P184" s="13">
        <v>42258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930</v>
      </c>
      <c r="H185" s="12" t="s">
        <v>129</v>
      </c>
      <c r="I185" s="12"/>
      <c r="J185" s="12" t="s">
        <v>130</v>
      </c>
      <c r="K185" s="12" t="b">
        <v>1</v>
      </c>
      <c r="L185" s="12">
        <v>6</v>
      </c>
      <c r="M185" s="8">
        <v>2021</v>
      </c>
      <c r="N185" s="9">
        <v>0</v>
      </c>
      <c r="O185" s="13">
        <v>42258</v>
      </c>
      <c r="P185" s="13">
        <v>42258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420</v>
      </c>
      <c r="H186" s="12">
        <v>8.1</v>
      </c>
      <c r="I186" s="12" t="s">
        <v>356</v>
      </c>
      <c r="J186" s="12" t="s">
        <v>78</v>
      </c>
      <c r="K186" s="12" t="b">
        <v>0</v>
      </c>
      <c r="L186" s="12">
        <v>3</v>
      </c>
      <c r="M186" s="8">
        <v>2018</v>
      </c>
      <c r="N186" s="9">
        <v>1400000</v>
      </c>
      <c r="O186" s="13">
        <v>42258</v>
      </c>
      <c r="P186" s="13">
        <v>42258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420</v>
      </c>
      <c r="H187" s="12">
        <v>8.1</v>
      </c>
      <c r="I187" s="12" t="s">
        <v>356</v>
      </c>
      <c r="J187" s="12" t="s">
        <v>78</v>
      </c>
      <c r="K187" s="12" t="b">
        <v>0</v>
      </c>
      <c r="L187" s="12">
        <v>2</v>
      </c>
      <c r="M187" s="8">
        <v>2017</v>
      </c>
      <c r="N187" s="9">
        <v>1258525</v>
      </c>
      <c r="O187" s="13">
        <v>42258</v>
      </c>
      <c r="P187" s="13">
        <v>42258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420</v>
      </c>
      <c r="H188" s="12">
        <v>8.1</v>
      </c>
      <c r="I188" s="12" t="s">
        <v>356</v>
      </c>
      <c r="J188" s="12" t="s">
        <v>78</v>
      </c>
      <c r="K188" s="12" t="b">
        <v>0</v>
      </c>
      <c r="L188" s="12">
        <v>5</v>
      </c>
      <c r="M188" s="8">
        <v>2020</v>
      </c>
      <c r="N188" s="9">
        <v>1720000</v>
      </c>
      <c r="O188" s="13">
        <v>42258</v>
      </c>
      <c r="P188" s="13">
        <v>42258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420</v>
      </c>
      <c r="H189" s="12">
        <v>8.1</v>
      </c>
      <c r="I189" s="12" t="s">
        <v>356</v>
      </c>
      <c r="J189" s="12" t="s">
        <v>78</v>
      </c>
      <c r="K189" s="12" t="b">
        <v>0</v>
      </c>
      <c r="L189" s="12">
        <v>7</v>
      </c>
      <c r="M189" s="8">
        <v>2022</v>
      </c>
      <c r="N189" s="9">
        <v>1110890.84</v>
      </c>
      <c r="O189" s="13">
        <v>42258</v>
      </c>
      <c r="P189" s="13">
        <v>42258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420</v>
      </c>
      <c r="H190" s="12">
        <v>8.1</v>
      </c>
      <c r="I190" s="12" t="s">
        <v>356</v>
      </c>
      <c r="J190" s="12" t="s">
        <v>78</v>
      </c>
      <c r="K190" s="12" t="b">
        <v>0</v>
      </c>
      <c r="L190" s="12">
        <v>6</v>
      </c>
      <c r="M190" s="8">
        <v>2021</v>
      </c>
      <c r="N190" s="9">
        <v>1510000</v>
      </c>
      <c r="O190" s="13">
        <v>42258</v>
      </c>
      <c r="P190" s="13">
        <v>42258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420</v>
      </c>
      <c r="H191" s="12">
        <v>8.1</v>
      </c>
      <c r="I191" s="12" t="s">
        <v>356</v>
      </c>
      <c r="J191" s="12" t="s">
        <v>78</v>
      </c>
      <c r="K191" s="12" t="b">
        <v>0</v>
      </c>
      <c r="L191" s="12">
        <v>1</v>
      </c>
      <c r="M191" s="8">
        <v>2016</v>
      </c>
      <c r="N191" s="9">
        <v>963528</v>
      </c>
      <c r="O191" s="13">
        <v>42258</v>
      </c>
      <c r="P191" s="13">
        <v>42258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420</v>
      </c>
      <c r="H192" s="12">
        <v>8.1</v>
      </c>
      <c r="I192" s="12" t="s">
        <v>356</v>
      </c>
      <c r="J192" s="12" t="s">
        <v>78</v>
      </c>
      <c r="K192" s="12" t="b">
        <v>0</v>
      </c>
      <c r="L192" s="12">
        <v>4</v>
      </c>
      <c r="M192" s="8">
        <v>2019</v>
      </c>
      <c r="N192" s="9">
        <v>1540000</v>
      </c>
      <c r="O192" s="13">
        <v>42258</v>
      </c>
      <c r="P192" s="13">
        <v>42258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420</v>
      </c>
      <c r="H193" s="12">
        <v>8.1</v>
      </c>
      <c r="I193" s="12" t="s">
        <v>356</v>
      </c>
      <c r="J193" s="12" t="s">
        <v>78</v>
      </c>
      <c r="K193" s="12" t="b">
        <v>0</v>
      </c>
      <c r="L193" s="12">
        <v>0</v>
      </c>
      <c r="M193" s="8">
        <v>2015</v>
      </c>
      <c r="N193" s="9">
        <v>2057355.81</v>
      </c>
      <c r="O193" s="13">
        <v>42258</v>
      </c>
      <c r="P193" s="13">
        <v>42258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750</v>
      </c>
      <c r="H194" s="12" t="s">
        <v>107</v>
      </c>
      <c r="I194" s="12"/>
      <c r="J194" s="12" t="s">
        <v>108</v>
      </c>
      <c r="K194" s="12" t="b">
        <v>0</v>
      </c>
      <c r="L194" s="12">
        <v>2</v>
      </c>
      <c r="M194" s="8">
        <v>2017</v>
      </c>
      <c r="N194" s="9">
        <v>0</v>
      </c>
      <c r="O194" s="13">
        <v>42258</v>
      </c>
      <c r="P194" s="13">
        <v>42258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750</v>
      </c>
      <c r="H195" s="12" t="s">
        <v>107</v>
      </c>
      <c r="I195" s="12"/>
      <c r="J195" s="12" t="s">
        <v>108</v>
      </c>
      <c r="K195" s="12" t="b">
        <v>0</v>
      </c>
      <c r="L195" s="12">
        <v>0</v>
      </c>
      <c r="M195" s="8">
        <v>2015</v>
      </c>
      <c r="N195" s="9">
        <v>60627.16</v>
      </c>
      <c r="O195" s="13">
        <v>42258</v>
      </c>
      <c r="P195" s="13">
        <v>42258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750</v>
      </c>
      <c r="H196" s="12" t="s">
        <v>107</v>
      </c>
      <c r="I196" s="12"/>
      <c r="J196" s="12" t="s">
        <v>108</v>
      </c>
      <c r="K196" s="12" t="b">
        <v>0</v>
      </c>
      <c r="L196" s="12">
        <v>7</v>
      </c>
      <c r="M196" s="8">
        <v>2022</v>
      </c>
      <c r="N196" s="9">
        <v>0</v>
      </c>
      <c r="O196" s="13">
        <v>42258</v>
      </c>
      <c r="P196" s="13">
        <v>42258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750</v>
      </c>
      <c r="H197" s="12" t="s">
        <v>107</v>
      </c>
      <c r="I197" s="12"/>
      <c r="J197" s="12" t="s">
        <v>108</v>
      </c>
      <c r="K197" s="12" t="b">
        <v>0</v>
      </c>
      <c r="L197" s="12">
        <v>4</v>
      </c>
      <c r="M197" s="8">
        <v>2019</v>
      </c>
      <c r="N197" s="9">
        <v>0</v>
      </c>
      <c r="O197" s="13">
        <v>42258</v>
      </c>
      <c r="P197" s="13">
        <v>42258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750</v>
      </c>
      <c r="H198" s="12" t="s">
        <v>107</v>
      </c>
      <c r="I198" s="12"/>
      <c r="J198" s="12" t="s">
        <v>108</v>
      </c>
      <c r="K198" s="12" t="b">
        <v>0</v>
      </c>
      <c r="L198" s="12">
        <v>1</v>
      </c>
      <c r="M198" s="8">
        <v>2016</v>
      </c>
      <c r="N198" s="9">
        <v>0</v>
      </c>
      <c r="O198" s="13">
        <v>42258</v>
      </c>
      <c r="P198" s="13">
        <v>42258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750</v>
      </c>
      <c r="H199" s="12" t="s">
        <v>107</v>
      </c>
      <c r="I199" s="12"/>
      <c r="J199" s="12" t="s">
        <v>108</v>
      </c>
      <c r="K199" s="12" t="b">
        <v>0</v>
      </c>
      <c r="L199" s="12">
        <v>6</v>
      </c>
      <c r="M199" s="8">
        <v>2021</v>
      </c>
      <c r="N199" s="9">
        <v>0</v>
      </c>
      <c r="O199" s="13">
        <v>42258</v>
      </c>
      <c r="P199" s="13">
        <v>42258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750</v>
      </c>
      <c r="H200" s="12" t="s">
        <v>107</v>
      </c>
      <c r="I200" s="12"/>
      <c r="J200" s="12" t="s">
        <v>108</v>
      </c>
      <c r="K200" s="12" t="b">
        <v>0</v>
      </c>
      <c r="L200" s="12">
        <v>3</v>
      </c>
      <c r="M200" s="8">
        <v>2018</v>
      </c>
      <c r="N200" s="9">
        <v>0</v>
      </c>
      <c r="O200" s="13">
        <v>42258</v>
      </c>
      <c r="P200" s="13">
        <v>42258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750</v>
      </c>
      <c r="H201" s="12" t="s">
        <v>107</v>
      </c>
      <c r="I201" s="12"/>
      <c r="J201" s="12" t="s">
        <v>108</v>
      </c>
      <c r="K201" s="12" t="b">
        <v>0</v>
      </c>
      <c r="L201" s="12">
        <v>5</v>
      </c>
      <c r="M201" s="8">
        <v>2020</v>
      </c>
      <c r="N201" s="9">
        <v>0</v>
      </c>
      <c r="O201" s="13">
        <v>42258</v>
      </c>
      <c r="P201" s="13">
        <v>42258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120</v>
      </c>
      <c r="H202" s="12">
        <v>2</v>
      </c>
      <c r="I202" s="12" t="s">
        <v>479</v>
      </c>
      <c r="J202" s="12" t="s">
        <v>19</v>
      </c>
      <c r="K202" s="12" t="b">
        <v>0</v>
      </c>
      <c r="L202" s="12">
        <v>4</v>
      </c>
      <c r="M202" s="8">
        <v>2019</v>
      </c>
      <c r="N202" s="9">
        <v>24950000</v>
      </c>
      <c r="O202" s="13">
        <v>42258</v>
      </c>
      <c r="P202" s="13">
        <v>42258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120</v>
      </c>
      <c r="H203" s="12">
        <v>2</v>
      </c>
      <c r="I203" s="12" t="s">
        <v>479</v>
      </c>
      <c r="J203" s="12" t="s">
        <v>19</v>
      </c>
      <c r="K203" s="12" t="b">
        <v>0</v>
      </c>
      <c r="L203" s="12">
        <v>2</v>
      </c>
      <c r="M203" s="8">
        <v>2017</v>
      </c>
      <c r="N203" s="9">
        <v>24211475</v>
      </c>
      <c r="O203" s="13">
        <v>42258</v>
      </c>
      <c r="P203" s="13">
        <v>42258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120</v>
      </c>
      <c r="H204" s="12">
        <v>2</v>
      </c>
      <c r="I204" s="12" t="s">
        <v>479</v>
      </c>
      <c r="J204" s="12" t="s">
        <v>19</v>
      </c>
      <c r="K204" s="12" t="b">
        <v>0</v>
      </c>
      <c r="L204" s="12">
        <v>0</v>
      </c>
      <c r="M204" s="8">
        <v>2015</v>
      </c>
      <c r="N204" s="9">
        <v>26667243.68</v>
      </c>
      <c r="O204" s="13">
        <v>42258</v>
      </c>
      <c r="P204" s="13">
        <v>42258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120</v>
      </c>
      <c r="H205" s="12">
        <v>2</v>
      </c>
      <c r="I205" s="12" t="s">
        <v>479</v>
      </c>
      <c r="J205" s="12" t="s">
        <v>19</v>
      </c>
      <c r="K205" s="12" t="b">
        <v>0</v>
      </c>
      <c r="L205" s="12">
        <v>6</v>
      </c>
      <c r="M205" s="8">
        <v>2021</v>
      </c>
      <c r="N205" s="9">
        <v>25355000</v>
      </c>
      <c r="O205" s="13">
        <v>42258</v>
      </c>
      <c r="P205" s="13">
        <v>42258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120</v>
      </c>
      <c r="H206" s="12">
        <v>2</v>
      </c>
      <c r="I206" s="12" t="s">
        <v>479</v>
      </c>
      <c r="J206" s="12" t="s">
        <v>19</v>
      </c>
      <c r="K206" s="12" t="b">
        <v>0</v>
      </c>
      <c r="L206" s="12">
        <v>1</v>
      </c>
      <c r="M206" s="8">
        <v>2016</v>
      </c>
      <c r="N206" s="9">
        <v>23954472</v>
      </c>
      <c r="O206" s="13">
        <v>42258</v>
      </c>
      <c r="P206" s="13">
        <v>42258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120</v>
      </c>
      <c r="H207" s="12">
        <v>2</v>
      </c>
      <c r="I207" s="12" t="s">
        <v>479</v>
      </c>
      <c r="J207" s="12" t="s">
        <v>19</v>
      </c>
      <c r="K207" s="12" t="b">
        <v>0</v>
      </c>
      <c r="L207" s="12">
        <v>7</v>
      </c>
      <c r="M207" s="8">
        <v>2022</v>
      </c>
      <c r="N207" s="9">
        <v>25459999.16</v>
      </c>
      <c r="O207" s="13">
        <v>42258</v>
      </c>
      <c r="P207" s="13">
        <v>42258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120</v>
      </c>
      <c r="H208" s="12">
        <v>2</v>
      </c>
      <c r="I208" s="12" t="s">
        <v>479</v>
      </c>
      <c r="J208" s="12" t="s">
        <v>19</v>
      </c>
      <c r="K208" s="12" t="b">
        <v>0</v>
      </c>
      <c r="L208" s="12">
        <v>5</v>
      </c>
      <c r="M208" s="8">
        <v>2020</v>
      </c>
      <c r="N208" s="9">
        <v>25110000</v>
      </c>
      <c r="O208" s="13">
        <v>42258</v>
      </c>
      <c r="P208" s="13">
        <v>42258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120</v>
      </c>
      <c r="H209" s="12">
        <v>2</v>
      </c>
      <c r="I209" s="12" t="s">
        <v>479</v>
      </c>
      <c r="J209" s="12" t="s">
        <v>19</v>
      </c>
      <c r="K209" s="12" t="b">
        <v>0</v>
      </c>
      <c r="L209" s="12">
        <v>3</v>
      </c>
      <c r="M209" s="8">
        <v>2018</v>
      </c>
      <c r="N209" s="9">
        <v>24524691</v>
      </c>
      <c r="O209" s="13">
        <v>42258</v>
      </c>
      <c r="P209" s="13">
        <v>42258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520</v>
      </c>
      <c r="H210" s="12" t="s">
        <v>79</v>
      </c>
      <c r="I210" s="12"/>
      <c r="J210" s="12" t="s">
        <v>370</v>
      </c>
      <c r="K210" s="12" t="b">
        <v>1</v>
      </c>
      <c r="L210" s="12">
        <v>4</v>
      </c>
      <c r="M210" s="8">
        <v>2019</v>
      </c>
      <c r="N210" s="9">
        <v>0.0489</v>
      </c>
      <c r="O210" s="13">
        <v>42258</v>
      </c>
      <c r="P210" s="13">
        <v>42258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520</v>
      </c>
      <c r="H211" s="12" t="s">
        <v>79</v>
      </c>
      <c r="I211" s="12"/>
      <c r="J211" s="12" t="s">
        <v>370</v>
      </c>
      <c r="K211" s="12" t="b">
        <v>1</v>
      </c>
      <c r="L211" s="12">
        <v>2</v>
      </c>
      <c r="M211" s="8">
        <v>2017</v>
      </c>
      <c r="N211" s="9">
        <v>0.0839</v>
      </c>
      <c r="O211" s="13">
        <v>42258</v>
      </c>
      <c r="P211" s="13">
        <v>42258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520</v>
      </c>
      <c r="H212" s="12" t="s">
        <v>79</v>
      </c>
      <c r="I212" s="12"/>
      <c r="J212" s="12" t="s">
        <v>370</v>
      </c>
      <c r="K212" s="12" t="b">
        <v>1</v>
      </c>
      <c r="L212" s="12">
        <v>1</v>
      </c>
      <c r="M212" s="8">
        <v>2016</v>
      </c>
      <c r="N212" s="9">
        <v>0.1168</v>
      </c>
      <c r="O212" s="13">
        <v>42258</v>
      </c>
      <c r="P212" s="13">
        <v>42258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520</v>
      </c>
      <c r="H213" s="12" t="s">
        <v>79</v>
      </c>
      <c r="I213" s="12"/>
      <c r="J213" s="12" t="s">
        <v>370</v>
      </c>
      <c r="K213" s="12" t="b">
        <v>1</v>
      </c>
      <c r="L213" s="12">
        <v>3</v>
      </c>
      <c r="M213" s="8">
        <v>2018</v>
      </c>
      <c r="N213" s="9">
        <v>0.056</v>
      </c>
      <c r="O213" s="13">
        <v>42258</v>
      </c>
      <c r="P213" s="13">
        <v>42258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520</v>
      </c>
      <c r="H214" s="12" t="s">
        <v>79</v>
      </c>
      <c r="I214" s="12"/>
      <c r="J214" s="12" t="s">
        <v>370</v>
      </c>
      <c r="K214" s="12" t="b">
        <v>1</v>
      </c>
      <c r="L214" s="12">
        <v>5</v>
      </c>
      <c r="M214" s="8">
        <v>2020</v>
      </c>
      <c r="N214" s="9">
        <v>0.0561</v>
      </c>
      <c r="O214" s="13">
        <v>42258</v>
      </c>
      <c r="P214" s="13">
        <v>42258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520</v>
      </c>
      <c r="H215" s="12" t="s">
        <v>79</v>
      </c>
      <c r="I215" s="12"/>
      <c r="J215" s="12" t="s">
        <v>370</v>
      </c>
      <c r="K215" s="12" t="b">
        <v>1</v>
      </c>
      <c r="L215" s="12">
        <v>6</v>
      </c>
      <c r="M215" s="8">
        <v>2021</v>
      </c>
      <c r="N215" s="9">
        <v>0.0616</v>
      </c>
      <c r="O215" s="13">
        <v>42258</v>
      </c>
      <c r="P215" s="13">
        <v>42258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520</v>
      </c>
      <c r="H216" s="12" t="s">
        <v>79</v>
      </c>
      <c r="I216" s="12"/>
      <c r="J216" s="12" t="s">
        <v>370</v>
      </c>
      <c r="K216" s="12" t="b">
        <v>1</v>
      </c>
      <c r="L216" s="12">
        <v>7</v>
      </c>
      <c r="M216" s="8">
        <v>2022</v>
      </c>
      <c r="N216" s="9">
        <v>0.0626</v>
      </c>
      <c r="O216" s="13">
        <v>42258</v>
      </c>
      <c r="P216" s="13">
        <v>42258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520</v>
      </c>
      <c r="H217" s="12" t="s">
        <v>79</v>
      </c>
      <c r="I217" s="12"/>
      <c r="J217" s="12" t="s">
        <v>370</v>
      </c>
      <c r="K217" s="12" t="b">
        <v>1</v>
      </c>
      <c r="L217" s="12">
        <v>0</v>
      </c>
      <c r="M217" s="8">
        <v>2015</v>
      </c>
      <c r="N217" s="9">
        <v>0.1302</v>
      </c>
      <c r="O217" s="13">
        <v>42258</v>
      </c>
      <c r="P217" s="13">
        <v>42258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170</v>
      </c>
      <c r="H218" s="12" t="s">
        <v>59</v>
      </c>
      <c r="I218" s="12"/>
      <c r="J218" s="12" t="s">
        <v>340</v>
      </c>
      <c r="K218" s="12" t="b">
        <v>1</v>
      </c>
      <c r="L218" s="12">
        <v>5</v>
      </c>
      <c r="M218" s="8">
        <v>2020</v>
      </c>
      <c r="N218" s="9">
        <v>170000</v>
      </c>
      <c r="O218" s="13">
        <v>42258</v>
      </c>
      <c r="P218" s="13">
        <v>42258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170</v>
      </c>
      <c r="H219" s="12" t="s">
        <v>59</v>
      </c>
      <c r="I219" s="12"/>
      <c r="J219" s="12" t="s">
        <v>340</v>
      </c>
      <c r="K219" s="12" t="b">
        <v>1</v>
      </c>
      <c r="L219" s="12">
        <v>4</v>
      </c>
      <c r="M219" s="8">
        <v>2019</v>
      </c>
      <c r="N219" s="9">
        <v>200000</v>
      </c>
      <c r="O219" s="13">
        <v>42258</v>
      </c>
      <c r="P219" s="13">
        <v>42258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170</v>
      </c>
      <c r="H220" s="12" t="s">
        <v>59</v>
      </c>
      <c r="I220" s="12"/>
      <c r="J220" s="12" t="s">
        <v>340</v>
      </c>
      <c r="K220" s="12" t="b">
        <v>1</v>
      </c>
      <c r="L220" s="12">
        <v>6</v>
      </c>
      <c r="M220" s="8">
        <v>2021</v>
      </c>
      <c r="N220" s="9">
        <v>110000</v>
      </c>
      <c r="O220" s="13">
        <v>42258</v>
      </c>
      <c r="P220" s="13">
        <v>42258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170</v>
      </c>
      <c r="H221" s="12" t="s">
        <v>59</v>
      </c>
      <c r="I221" s="12"/>
      <c r="J221" s="12" t="s">
        <v>340</v>
      </c>
      <c r="K221" s="12" t="b">
        <v>1</v>
      </c>
      <c r="L221" s="12">
        <v>0</v>
      </c>
      <c r="M221" s="8">
        <v>2015</v>
      </c>
      <c r="N221" s="9">
        <v>120000</v>
      </c>
      <c r="O221" s="13">
        <v>42258</v>
      </c>
      <c r="P221" s="13">
        <v>42258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170</v>
      </c>
      <c r="H222" s="12" t="s">
        <v>59</v>
      </c>
      <c r="I222" s="12"/>
      <c r="J222" s="12" t="s">
        <v>340</v>
      </c>
      <c r="K222" s="12" t="b">
        <v>1</v>
      </c>
      <c r="L222" s="12">
        <v>1</v>
      </c>
      <c r="M222" s="8">
        <v>2016</v>
      </c>
      <c r="N222" s="9">
        <v>300000</v>
      </c>
      <c r="O222" s="13">
        <v>42258</v>
      </c>
      <c r="P222" s="13">
        <v>42258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170</v>
      </c>
      <c r="H223" s="12" t="s">
        <v>59</v>
      </c>
      <c r="I223" s="12"/>
      <c r="J223" s="12" t="s">
        <v>340</v>
      </c>
      <c r="K223" s="12" t="b">
        <v>1</v>
      </c>
      <c r="L223" s="12">
        <v>2</v>
      </c>
      <c r="M223" s="8">
        <v>2017</v>
      </c>
      <c r="N223" s="9">
        <v>260000</v>
      </c>
      <c r="O223" s="13">
        <v>42258</v>
      </c>
      <c r="P223" s="13">
        <v>42258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170</v>
      </c>
      <c r="H224" s="12" t="s">
        <v>59</v>
      </c>
      <c r="I224" s="12"/>
      <c r="J224" s="12" t="s">
        <v>340</v>
      </c>
      <c r="K224" s="12" t="b">
        <v>1</v>
      </c>
      <c r="L224" s="12">
        <v>7</v>
      </c>
      <c r="M224" s="8">
        <v>2022</v>
      </c>
      <c r="N224" s="9">
        <v>70000</v>
      </c>
      <c r="O224" s="13">
        <v>42258</v>
      </c>
      <c r="P224" s="13">
        <v>42258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170</v>
      </c>
      <c r="H225" s="12" t="s">
        <v>59</v>
      </c>
      <c r="I225" s="12"/>
      <c r="J225" s="12" t="s">
        <v>340</v>
      </c>
      <c r="K225" s="12" t="b">
        <v>1</v>
      </c>
      <c r="L225" s="12">
        <v>3</v>
      </c>
      <c r="M225" s="8">
        <v>2018</v>
      </c>
      <c r="N225" s="9">
        <v>250000</v>
      </c>
      <c r="O225" s="13">
        <v>42258</v>
      </c>
      <c r="P225" s="13">
        <v>42258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761</v>
      </c>
      <c r="H226" s="12" t="s">
        <v>110</v>
      </c>
      <c r="I226" s="12"/>
      <c r="J226" s="12" t="s">
        <v>111</v>
      </c>
      <c r="K226" s="12" t="b">
        <v>1</v>
      </c>
      <c r="L226" s="12">
        <v>1</v>
      </c>
      <c r="M226" s="8">
        <v>2016</v>
      </c>
      <c r="N226" s="9">
        <v>0</v>
      </c>
      <c r="O226" s="13">
        <v>42258</v>
      </c>
      <c r="P226" s="13">
        <v>42258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761</v>
      </c>
      <c r="H227" s="12" t="s">
        <v>110</v>
      </c>
      <c r="I227" s="12"/>
      <c r="J227" s="12" t="s">
        <v>111</v>
      </c>
      <c r="K227" s="12" t="b">
        <v>1</v>
      </c>
      <c r="L227" s="12">
        <v>2</v>
      </c>
      <c r="M227" s="8">
        <v>2017</v>
      </c>
      <c r="N227" s="9">
        <v>0</v>
      </c>
      <c r="O227" s="13">
        <v>42258</v>
      </c>
      <c r="P227" s="13">
        <v>42258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761</v>
      </c>
      <c r="H228" s="12" t="s">
        <v>110</v>
      </c>
      <c r="I228" s="12"/>
      <c r="J228" s="12" t="s">
        <v>111</v>
      </c>
      <c r="K228" s="12" t="b">
        <v>1</v>
      </c>
      <c r="L228" s="12">
        <v>3</v>
      </c>
      <c r="M228" s="8">
        <v>2018</v>
      </c>
      <c r="N228" s="9">
        <v>0</v>
      </c>
      <c r="O228" s="13">
        <v>42258</v>
      </c>
      <c r="P228" s="13">
        <v>42258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761</v>
      </c>
      <c r="H229" s="12" t="s">
        <v>110</v>
      </c>
      <c r="I229" s="12"/>
      <c r="J229" s="12" t="s">
        <v>111</v>
      </c>
      <c r="K229" s="12" t="b">
        <v>1</v>
      </c>
      <c r="L229" s="12">
        <v>6</v>
      </c>
      <c r="M229" s="8">
        <v>2021</v>
      </c>
      <c r="N229" s="9">
        <v>0</v>
      </c>
      <c r="O229" s="13">
        <v>42258</v>
      </c>
      <c r="P229" s="13">
        <v>42258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761</v>
      </c>
      <c r="H230" s="12" t="s">
        <v>110</v>
      </c>
      <c r="I230" s="12"/>
      <c r="J230" s="12" t="s">
        <v>111</v>
      </c>
      <c r="K230" s="12" t="b">
        <v>1</v>
      </c>
      <c r="L230" s="12">
        <v>5</v>
      </c>
      <c r="M230" s="8">
        <v>2020</v>
      </c>
      <c r="N230" s="9">
        <v>0</v>
      </c>
      <c r="O230" s="13">
        <v>42258</v>
      </c>
      <c r="P230" s="13">
        <v>42258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761</v>
      </c>
      <c r="H231" s="12" t="s">
        <v>110</v>
      </c>
      <c r="I231" s="12"/>
      <c r="J231" s="12" t="s">
        <v>111</v>
      </c>
      <c r="K231" s="12" t="b">
        <v>1</v>
      </c>
      <c r="L231" s="12">
        <v>0</v>
      </c>
      <c r="M231" s="8">
        <v>2015</v>
      </c>
      <c r="N231" s="9">
        <v>392006</v>
      </c>
      <c r="O231" s="13">
        <v>42258</v>
      </c>
      <c r="P231" s="13">
        <v>42258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761</v>
      </c>
      <c r="H232" s="12" t="s">
        <v>110</v>
      </c>
      <c r="I232" s="12"/>
      <c r="J232" s="12" t="s">
        <v>111</v>
      </c>
      <c r="K232" s="12" t="b">
        <v>1</v>
      </c>
      <c r="L232" s="12">
        <v>4</v>
      </c>
      <c r="M232" s="8">
        <v>2019</v>
      </c>
      <c r="N232" s="9">
        <v>0</v>
      </c>
      <c r="O232" s="13">
        <v>42258</v>
      </c>
      <c r="P232" s="13">
        <v>42258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761</v>
      </c>
      <c r="H233" s="12" t="s">
        <v>110</v>
      </c>
      <c r="I233" s="12"/>
      <c r="J233" s="12" t="s">
        <v>111</v>
      </c>
      <c r="K233" s="12" t="b">
        <v>1</v>
      </c>
      <c r="L233" s="12">
        <v>7</v>
      </c>
      <c r="M233" s="8">
        <v>2022</v>
      </c>
      <c r="N233" s="9">
        <v>0</v>
      </c>
      <c r="O233" s="13">
        <v>42258</v>
      </c>
      <c r="P233" s="13">
        <v>42258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310</v>
      </c>
      <c r="H234" s="12">
        <v>5.1</v>
      </c>
      <c r="I234" s="12"/>
      <c r="J234" s="12" t="s">
        <v>73</v>
      </c>
      <c r="K234" s="12" t="b">
        <v>1</v>
      </c>
      <c r="L234" s="12">
        <v>5</v>
      </c>
      <c r="M234" s="8">
        <v>2020</v>
      </c>
      <c r="N234" s="9">
        <v>350000</v>
      </c>
      <c r="O234" s="13">
        <v>42258</v>
      </c>
      <c r="P234" s="13">
        <v>42258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310</v>
      </c>
      <c r="H235" s="12">
        <v>5.1</v>
      </c>
      <c r="I235" s="12"/>
      <c r="J235" s="12" t="s">
        <v>73</v>
      </c>
      <c r="K235" s="12" t="b">
        <v>1</v>
      </c>
      <c r="L235" s="12">
        <v>1</v>
      </c>
      <c r="M235" s="8">
        <v>2016</v>
      </c>
      <c r="N235" s="9">
        <v>363528</v>
      </c>
      <c r="O235" s="13">
        <v>42258</v>
      </c>
      <c r="P235" s="13">
        <v>42258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310</v>
      </c>
      <c r="H236" s="12">
        <v>5.1</v>
      </c>
      <c r="I236" s="12"/>
      <c r="J236" s="12" t="s">
        <v>73</v>
      </c>
      <c r="K236" s="12" t="b">
        <v>1</v>
      </c>
      <c r="L236" s="12">
        <v>4</v>
      </c>
      <c r="M236" s="8">
        <v>2019</v>
      </c>
      <c r="N236" s="9">
        <v>250000</v>
      </c>
      <c r="O236" s="13">
        <v>42258</v>
      </c>
      <c r="P236" s="13">
        <v>42258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310</v>
      </c>
      <c r="H237" s="12">
        <v>5.1</v>
      </c>
      <c r="I237" s="12"/>
      <c r="J237" s="12" t="s">
        <v>73</v>
      </c>
      <c r="K237" s="12" t="b">
        <v>1</v>
      </c>
      <c r="L237" s="12">
        <v>7</v>
      </c>
      <c r="M237" s="8">
        <v>2022</v>
      </c>
      <c r="N237" s="9">
        <v>100000.84</v>
      </c>
      <c r="O237" s="13">
        <v>42258</v>
      </c>
      <c r="P237" s="13">
        <v>42258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310</v>
      </c>
      <c r="H238" s="12">
        <v>5.1</v>
      </c>
      <c r="I238" s="12"/>
      <c r="J238" s="12" t="s">
        <v>73</v>
      </c>
      <c r="K238" s="12" t="b">
        <v>1</v>
      </c>
      <c r="L238" s="12">
        <v>3</v>
      </c>
      <c r="M238" s="8">
        <v>2018</v>
      </c>
      <c r="N238" s="9">
        <v>425309</v>
      </c>
      <c r="O238" s="13">
        <v>42258</v>
      </c>
      <c r="P238" s="13">
        <v>42258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310</v>
      </c>
      <c r="H239" s="12">
        <v>5.1</v>
      </c>
      <c r="I239" s="12"/>
      <c r="J239" s="12" t="s">
        <v>73</v>
      </c>
      <c r="K239" s="12" t="b">
        <v>1</v>
      </c>
      <c r="L239" s="12">
        <v>6</v>
      </c>
      <c r="M239" s="8">
        <v>2021</v>
      </c>
      <c r="N239" s="9">
        <v>205000</v>
      </c>
      <c r="O239" s="13">
        <v>42258</v>
      </c>
      <c r="P239" s="13">
        <v>42258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310</v>
      </c>
      <c r="H240" s="12">
        <v>5.1</v>
      </c>
      <c r="I240" s="12"/>
      <c r="J240" s="12" t="s">
        <v>73</v>
      </c>
      <c r="K240" s="12" t="b">
        <v>1</v>
      </c>
      <c r="L240" s="12">
        <v>2</v>
      </c>
      <c r="M240" s="8">
        <v>2017</v>
      </c>
      <c r="N240" s="9">
        <v>438525</v>
      </c>
      <c r="O240" s="13">
        <v>42258</v>
      </c>
      <c r="P240" s="13">
        <v>42258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310</v>
      </c>
      <c r="H241" s="12">
        <v>5.1</v>
      </c>
      <c r="I241" s="12"/>
      <c r="J241" s="12" t="s">
        <v>73</v>
      </c>
      <c r="K241" s="12" t="b">
        <v>1</v>
      </c>
      <c r="L241" s="12">
        <v>0</v>
      </c>
      <c r="M241" s="8">
        <v>2015</v>
      </c>
      <c r="N241" s="9">
        <v>1038528</v>
      </c>
      <c r="O241" s="13">
        <v>42258</v>
      </c>
      <c r="P241" s="13">
        <v>42258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80</v>
      </c>
      <c r="H242" s="12" t="s">
        <v>47</v>
      </c>
      <c r="I242" s="12"/>
      <c r="J242" s="12" t="s">
        <v>48</v>
      </c>
      <c r="K242" s="12" t="b">
        <v>1</v>
      </c>
      <c r="L242" s="12">
        <v>1</v>
      </c>
      <c r="M242" s="8">
        <v>2016</v>
      </c>
      <c r="N242" s="9">
        <v>3900000</v>
      </c>
      <c r="O242" s="13">
        <v>42258</v>
      </c>
      <c r="P242" s="13">
        <v>42258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80</v>
      </c>
      <c r="H243" s="12" t="s">
        <v>47</v>
      </c>
      <c r="I243" s="12"/>
      <c r="J243" s="12" t="s">
        <v>48</v>
      </c>
      <c r="K243" s="12" t="b">
        <v>1</v>
      </c>
      <c r="L243" s="12">
        <v>2</v>
      </c>
      <c r="M243" s="8">
        <v>2017</v>
      </c>
      <c r="N243" s="9">
        <v>4000000</v>
      </c>
      <c r="O243" s="13">
        <v>42258</v>
      </c>
      <c r="P243" s="13">
        <v>42258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80</v>
      </c>
      <c r="H244" s="12" t="s">
        <v>47</v>
      </c>
      <c r="I244" s="12"/>
      <c r="J244" s="12" t="s">
        <v>48</v>
      </c>
      <c r="K244" s="12" t="b">
        <v>1</v>
      </c>
      <c r="L244" s="12">
        <v>3</v>
      </c>
      <c r="M244" s="8">
        <v>2018</v>
      </c>
      <c r="N244" s="9">
        <v>4050000</v>
      </c>
      <c r="O244" s="13">
        <v>42258</v>
      </c>
      <c r="P244" s="13">
        <v>42258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80</v>
      </c>
      <c r="H245" s="12" t="s">
        <v>47</v>
      </c>
      <c r="I245" s="12"/>
      <c r="J245" s="12" t="s">
        <v>48</v>
      </c>
      <c r="K245" s="12" t="b">
        <v>1</v>
      </c>
      <c r="L245" s="12">
        <v>4</v>
      </c>
      <c r="M245" s="8">
        <v>2019</v>
      </c>
      <c r="N245" s="9">
        <v>4100000</v>
      </c>
      <c r="O245" s="13">
        <v>42258</v>
      </c>
      <c r="P245" s="13">
        <v>42258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80</v>
      </c>
      <c r="H246" s="12" t="s">
        <v>47</v>
      </c>
      <c r="I246" s="12"/>
      <c r="J246" s="12" t="s">
        <v>48</v>
      </c>
      <c r="K246" s="12" t="b">
        <v>1</v>
      </c>
      <c r="L246" s="12">
        <v>6</v>
      </c>
      <c r="M246" s="8">
        <v>2021</v>
      </c>
      <c r="N246" s="9">
        <v>4150000</v>
      </c>
      <c r="O246" s="13">
        <v>42258</v>
      </c>
      <c r="P246" s="13">
        <v>42258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80</v>
      </c>
      <c r="H247" s="12" t="s">
        <v>47</v>
      </c>
      <c r="I247" s="12"/>
      <c r="J247" s="12" t="s">
        <v>48</v>
      </c>
      <c r="K247" s="12" t="b">
        <v>1</v>
      </c>
      <c r="L247" s="12">
        <v>5</v>
      </c>
      <c r="M247" s="8">
        <v>2020</v>
      </c>
      <c r="N247" s="9">
        <v>4150000</v>
      </c>
      <c r="O247" s="13">
        <v>42258</v>
      </c>
      <c r="P247" s="13">
        <v>42258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80</v>
      </c>
      <c r="H248" s="12" t="s">
        <v>47</v>
      </c>
      <c r="I248" s="12"/>
      <c r="J248" s="12" t="s">
        <v>48</v>
      </c>
      <c r="K248" s="12" t="b">
        <v>1</v>
      </c>
      <c r="L248" s="12">
        <v>7</v>
      </c>
      <c r="M248" s="8">
        <v>2022</v>
      </c>
      <c r="N248" s="9">
        <v>4150000</v>
      </c>
      <c r="O248" s="13">
        <v>42258</v>
      </c>
      <c r="P248" s="13">
        <v>42258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80</v>
      </c>
      <c r="H249" s="12" t="s">
        <v>47</v>
      </c>
      <c r="I249" s="12"/>
      <c r="J249" s="12" t="s">
        <v>48</v>
      </c>
      <c r="K249" s="12" t="b">
        <v>1</v>
      </c>
      <c r="L249" s="12">
        <v>0</v>
      </c>
      <c r="M249" s="8">
        <v>2015</v>
      </c>
      <c r="N249" s="9">
        <v>3986856.84</v>
      </c>
      <c r="O249" s="13">
        <v>42258</v>
      </c>
      <c r="P249" s="13">
        <v>42258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760</v>
      </c>
      <c r="H250" s="12">
        <v>12.4</v>
      </c>
      <c r="I250" s="12"/>
      <c r="J250" s="12" t="s">
        <v>109</v>
      </c>
      <c r="K250" s="12" t="b">
        <v>1</v>
      </c>
      <c r="L250" s="12">
        <v>4</v>
      </c>
      <c r="M250" s="8">
        <v>2019</v>
      </c>
      <c r="N250" s="9">
        <v>0</v>
      </c>
      <c r="O250" s="13">
        <v>42258</v>
      </c>
      <c r="P250" s="13">
        <v>42258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760</v>
      </c>
      <c r="H251" s="12">
        <v>12.4</v>
      </c>
      <c r="I251" s="12"/>
      <c r="J251" s="12" t="s">
        <v>109</v>
      </c>
      <c r="K251" s="12" t="b">
        <v>1</v>
      </c>
      <c r="L251" s="12">
        <v>3</v>
      </c>
      <c r="M251" s="8">
        <v>2018</v>
      </c>
      <c r="N251" s="9">
        <v>0</v>
      </c>
      <c r="O251" s="13">
        <v>42258</v>
      </c>
      <c r="P251" s="13">
        <v>42258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760</v>
      </c>
      <c r="H252" s="12">
        <v>12.4</v>
      </c>
      <c r="I252" s="12"/>
      <c r="J252" s="12" t="s">
        <v>109</v>
      </c>
      <c r="K252" s="12" t="b">
        <v>1</v>
      </c>
      <c r="L252" s="12">
        <v>7</v>
      </c>
      <c r="M252" s="8">
        <v>2022</v>
      </c>
      <c r="N252" s="9">
        <v>0</v>
      </c>
      <c r="O252" s="13">
        <v>42258</v>
      </c>
      <c r="P252" s="13">
        <v>42258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760</v>
      </c>
      <c r="H253" s="12">
        <v>12.4</v>
      </c>
      <c r="I253" s="12"/>
      <c r="J253" s="12" t="s">
        <v>109</v>
      </c>
      <c r="K253" s="12" t="b">
        <v>1</v>
      </c>
      <c r="L253" s="12">
        <v>5</v>
      </c>
      <c r="M253" s="8">
        <v>2020</v>
      </c>
      <c r="N253" s="9">
        <v>0</v>
      </c>
      <c r="O253" s="13">
        <v>42258</v>
      </c>
      <c r="P253" s="13">
        <v>42258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760</v>
      </c>
      <c r="H254" s="12">
        <v>12.4</v>
      </c>
      <c r="I254" s="12"/>
      <c r="J254" s="12" t="s">
        <v>109</v>
      </c>
      <c r="K254" s="12" t="b">
        <v>1</v>
      </c>
      <c r="L254" s="12">
        <v>0</v>
      </c>
      <c r="M254" s="8">
        <v>2015</v>
      </c>
      <c r="N254" s="9">
        <v>968072</v>
      </c>
      <c r="O254" s="13">
        <v>42258</v>
      </c>
      <c r="P254" s="13">
        <v>42258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760</v>
      </c>
      <c r="H255" s="12">
        <v>12.4</v>
      </c>
      <c r="I255" s="12"/>
      <c r="J255" s="12" t="s">
        <v>109</v>
      </c>
      <c r="K255" s="12" t="b">
        <v>1</v>
      </c>
      <c r="L255" s="12">
        <v>2</v>
      </c>
      <c r="M255" s="8">
        <v>2017</v>
      </c>
      <c r="N255" s="9">
        <v>0</v>
      </c>
      <c r="O255" s="13">
        <v>42258</v>
      </c>
      <c r="P255" s="13">
        <v>42258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760</v>
      </c>
      <c r="H256" s="12">
        <v>12.4</v>
      </c>
      <c r="I256" s="12"/>
      <c r="J256" s="12" t="s">
        <v>109</v>
      </c>
      <c r="K256" s="12" t="b">
        <v>1</v>
      </c>
      <c r="L256" s="12">
        <v>1</v>
      </c>
      <c r="M256" s="8">
        <v>2016</v>
      </c>
      <c r="N256" s="9">
        <v>0</v>
      </c>
      <c r="O256" s="13">
        <v>42258</v>
      </c>
      <c r="P256" s="13">
        <v>42258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760</v>
      </c>
      <c r="H257" s="12">
        <v>12.4</v>
      </c>
      <c r="I257" s="12"/>
      <c r="J257" s="12" t="s">
        <v>109</v>
      </c>
      <c r="K257" s="12" t="b">
        <v>1</v>
      </c>
      <c r="L257" s="12">
        <v>6</v>
      </c>
      <c r="M257" s="8">
        <v>2021</v>
      </c>
      <c r="N257" s="9">
        <v>0</v>
      </c>
      <c r="O257" s="13">
        <v>42258</v>
      </c>
      <c r="P257" s="13">
        <v>42258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640</v>
      </c>
      <c r="H258" s="12">
        <v>11.5</v>
      </c>
      <c r="I258" s="12"/>
      <c r="J258" s="12" t="s">
        <v>91</v>
      </c>
      <c r="K258" s="12" t="b">
        <v>1</v>
      </c>
      <c r="L258" s="12">
        <v>2</v>
      </c>
      <c r="M258" s="8">
        <v>2017</v>
      </c>
      <c r="N258" s="9">
        <v>680000</v>
      </c>
      <c r="O258" s="13">
        <v>42258</v>
      </c>
      <c r="P258" s="13">
        <v>42258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640</v>
      </c>
      <c r="H259" s="12">
        <v>11.5</v>
      </c>
      <c r="I259" s="12"/>
      <c r="J259" s="12" t="s">
        <v>91</v>
      </c>
      <c r="K259" s="12" t="b">
        <v>1</v>
      </c>
      <c r="L259" s="12">
        <v>3</v>
      </c>
      <c r="M259" s="8">
        <v>2018</v>
      </c>
      <c r="N259" s="9">
        <v>804691</v>
      </c>
      <c r="O259" s="13">
        <v>42258</v>
      </c>
      <c r="P259" s="13">
        <v>42258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640</v>
      </c>
      <c r="H260" s="12">
        <v>11.5</v>
      </c>
      <c r="I260" s="12"/>
      <c r="J260" s="12" t="s">
        <v>91</v>
      </c>
      <c r="K260" s="12" t="b">
        <v>1</v>
      </c>
      <c r="L260" s="12">
        <v>4</v>
      </c>
      <c r="M260" s="8">
        <v>2019</v>
      </c>
      <c r="N260" s="9">
        <v>1020000</v>
      </c>
      <c r="O260" s="13">
        <v>42258</v>
      </c>
      <c r="P260" s="13">
        <v>42258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640</v>
      </c>
      <c r="H261" s="12">
        <v>11.5</v>
      </c>
      <c r="I261" s="12"/>
      <c r="J261" s="12" t="s">
        <v>91</v>
      </c>
      <c r="K261" s="12" t="b">
        <v>1</v>
      </c>
      <c r="L261" s="12">
        <v>5</v>
      </c>
      <c r="M261" s="8">
        <v>2020</v>
      </c>
      <c r="N261" s="9">
        <v>1300000</v>
      </c>
      <c r="O261" s="13">
        <v>42258</v>
      </c>
      <c r="P261" s="13">
        <v>42258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640</v>
      </c>
      <c r="H262" s="12">
        <v>11.5</v>
      </c>
      <c r="I262" s="12"/>
      <c r="J262" s="12" t="s">
        <v>91</v>
      </c>
      <c r="K262" s="12" t="b">
        <v>1</v>
      </c>
      <c r="L262" s="12">
        <v>7</v>
      </c>
      <c r="M262" s="8">
        <v>2022</v>
      </c>
      <c r="N262" s="9">
        <v>845890</v>
      </c>
      <c r="O262" s="13">
        <v>42258</v>
      </c>
      <c r="P262" s="13">
        <v>42258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640</v>
      </c>
      <c r="H263" s="12">
        <v>11.5</v>
      </c>
      <c r="I263" s="12"/>
      <c r="J263" s="12" t="s">
        <v>91</v>
      </c>
      <c r="K263" s="12" t="b">
        <v>1</v>
      </c>
      <c r="L263" s="12">
        <v>6</v>
      </c>
      <c r="M263" s="8">
        <v>2021</v>
      </c>
      <c r="N263" s="9">
        <v>1190000</v>
      </c>
      <c r="O263" s="13">
        <v>42258</v>
      </c>
      <c r="P263" s="13">
        <v>42258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640</v>
      </c>
      <c r="H264" s="12">
        <v>11.5</v>
      </c>
      <c r="I264" s="12"/>
      <c r="J264" s="12" t="s">
        <v>91</v>
      </c>
      <c r="K264" s="12" t="b">
        <v>1</v>
      </c>
      <c r="L264" s="12">
        <v>0</v>
      </c>
      <c r="M264" s="8">
        <v>2015</v>
      </c>
      <c r="N264" s="9">
        <v>1991497</v>
      </c>
      <c r="O264" s="13">
        <v>42258</v>
      </c>
      <c r="P264" s="13">
        <v>42258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640</v>
      </c>
      <c r="H265" s="12">
        <v>11.5</v>
      </c>
      <c r="I265" s="12"/>
      <c r="J265" s="12" t="s">
        <v>91</v>
      </c>
      <c r="K265" s="12" t="b">
        <v>1</v>
      </c>
      <c r="L265" s="12">
        <v>1</v>
      </c>
      <c r="M265" s="8">
        <v>2016</v>
      </c>
      <c r="N265" s="9">
        <v>150000</v>
      </c>
      <c r="O265" s="13">
        <v>42258</v>
      </c>
      <c r="P265" s="13">
        <v>42258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250</v>
      </c>
      <c r="H266" s="12" t="s">
        <v>66</v>
      </c>
      <c r="I266" s="12"/>
      <c r="J266" s="12" t="s">
        <v>67</v>
      </c>
      <c r="K266" s="12" t="b">
        <v>0</v>
      </c>
      <c r="L266" s="12">
        <v>7</v>
      </c>
      <c r="M266" s="8">
        <v>2022</v>
      </c>
      <c r="N266" s="9">
        <v>0</v>
      </c>
      <c r="O266" s="13">
        <v>42258</v>
      </c>
      <c r="P266" s="13">
        <v>42258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250</v>
      </c>
      <c r="H267" s="12" t="s">
        <v>66</v>
      </c>
      <c r="I267" s="12"/>
      <c r="J267" s="12" t="s">
        <v>67</v>
      </c>
      <c r="K267" s="12" t="b">
        <v>0</v>
      </c>
      <c r="L267" s="12">
        <v>5</v>
      </c>
      <c r="M267" s="8">
        <v>2020</v>
      </c>
      <c r="N267" s="9">
        <v>0</v>
      </c>
      <c r="O267" s="13">
        <v>42258</v>
      </c>
      <c r="P267" s="13">
        <v>42258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250</v>
      </c>
      <c r="H268" s="12" t="s">
        <v>66</v>
      </c>
      <c r="I268" s="12"/>
      <c r="J268" s="12" t="s">
        <v>67</v>
      </c>
      <c r="K268" s="12" t="b">
        <v>0</v>
      </c>
      <c r="L268" s="12">
        <v>6</v>
      </c>
      <c r="M268" s="8">
        <v>2021</v>
      </c>
      <c r="N268" s="9">
        <v>0</v>
      </c>
      <c r="O268" s="13">
        <v>42258</v>
      </c>
      <c r="P268" s="13">
        <v>42258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250</v>
      </c>
      <c r="H269" s="12" t="s">
        <v>66</v>
      </c>
      <c r="I269" s="12"/>
      <c r="J269" s="12" t="s">
        <v>67</v>
      </c>
      <c r="K269" s="12" t="b">
        <v>0</v>
      </c>
      <c r="L269" s="12">
        <v>4</v>
      </c>
      <c r="M269" s="8">
        <v>2019</v>
      </c>
      <c r="N269" s="9">
        <v>0</v>
      </c>
      <c r="O269" s="13">
        <v>42258</v>
      </c>
      <c r="P269" s="13">
        <v>42258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250</v>
      </c>
      <c r="H270" s="12" t="s">
        <v>66</v>
      </c>
      <c r="I270" s="12"/>
      <c r="J270" s="12" t="s">
        <v>67</v>
      </c>
      <c r="K270" s="12" t="b">
        <v>0</v>
      </c>
      <c r="L270" s="12">
        <v>3</v>
      </c>
      <c r="M270" s="8">
        <v>2018</v>
      </c>
      <c r="N270" s="9">
        <v>0</v>
      </c>
      <c r="O270" s="13">
        <v>42258</v>
      </c>
      <c r="P270" s="13">
        <v>42258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250</v>
      </c>
      <c r="H271" s="12" t="s">
        <v>66</v>
      </c>
      <c r="I271" s="12"/>
      <c r="J271" s="12" t="s">
        <v>67</v>
      </c>
      <c r="K271" s="12" t="b">
        <v>0</v>
      </c>
      <c r="L271" s="12">
        <v>2</v>
      </c>
      <c r="M271" s="8">
        <v>2017</v>
      </c>
      <c r="N271" s="9">
        <v>0</v>
      </c>
      <c r="O271" s="13">
        <v>42258</v>
      </c>
      <c r="P271" s="13">
        <v>42258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250</v>
      </c>
      <c r="H272" s="12" t="s">
        <v>66</v>
      </c>
      <c r="I272" s="12"/>
      <c r="J272" s="12" t="s">
        <v>67</v>
      </c>
      <c r="K272" s="12" t="b">
        <v>0</v>
      </c>
      <c r="L272" s="12">
        <v>1</v>
      </c>
      <c r="M272" s="8">
        <v>2016</v>
      </c>
      <c r="N272" s="9">
        <v>0</v>
      </c>
      <c r="O272" s="13">
        <v>42258</v>
      </c>
      <c r="P272" s="13">
        <v>42258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250</v>
      </c>
      <c r="H273" s="12" t="s">
        <v>66</v>
      </c>
      <c r="I273" s="12"/>
      <c r="J273" s="12" t="s">
        <v>67</v>
      </c>
      <c r="K273" s="12" t="b">
        <v>0</v>
      </c>
      <c r="L273" s="12">
        <v>0</v>
      </c>
      <c r="M273" s="8">
        <v>2015</v>
      </c>
      <c r="N273" s="9">
        <v>0</v>
      </c>
      <c r="O273" s="13">
        <v>42258</v>
      </c>
      <c r="P273" s="13">
        <v>42258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1010</v>
      </c>
      <c r="H274" s="12">
        <v>16.2</v>
      </c>
      <c r="I274" s="12"/>
      <c r="J274" s="12" t="s">
        <v>480</v>
      </c>
      <c r="K274" s="12" t="b">
        <v>1</v>
      </c>
      <c r="L274" s="12">
        <v>1</v>
      </c>
      <c r="M274" s="8">
        <v>2016</v>
      </c>
      <c r="N274" s="9">
        <v>0</v>
      </c>
      <c r="O274" s="13">
        <v>42258</v>
      </c>
      <c r="P274" s="13">
        <v>42258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1010</v>
      </c>
      <c r="H275" s="12">
        <v>16.2</v>
      </c>
      <c r="I275" s="12"/>
      <c r="J275" s="12" t="s">
        <v>480</v>
      </c>
      <c r="K275" s="12" t="b">
        <v>1</v>
      </c>
      <c r="L275" s="12">
        <v>3</v>
      </c>
      <c r="M275" s="8">
        <v>2018</v>
      </c>
      <c r="N275" s="9">
        <v>0</v>
      </c>
      <c r="O275" s="13">
        <v>42258</v>
      </c>
      <c r="P275" s="13">
        <v>42258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1010</v>
      </c>
      <c r="H276" s="12">
        <v>16.2</v>
      </c>
      <c r="I276" s="12"/>
      <c r="J276" s="12" t="s">
        <v>480</v>
      </c>
      <c r="K276" s="12" t="b">
        <v>1</v>
      </c>
      <c r="L276" s="12">
        <v>2</v>
      </c>
      <c r="M276" s="8">
        <v>2017</v>
      </c>
      <c r="N276" s="9">
        <v>0</v>
      </c>
      <c r="O276" s="13">
        <v>42258</v>
      </c>
      <c r="P276" s="13">
        <v>42258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1010</v>
      </c>
      <c r="H277" s="12">
        <v>16.2</v>
      </c>
      <c r="I277" s="12"/>
      <c r="J277" s="12" t="s">
        <v>480</v>
      </c>
      <c r="K277" s="12" t="b">
        <v>1</v>
      </c>
      <c r="L277" s="12">
        <v>0</v>
      </c>
      <c r="M277" s="8">
        <v>2015</v>
      </c>
      <c r="N277" s="9">
        <v>0</v>
      </c>
      <c r="O277" s="13">
        <v>42258</v>
      </c>
      <c r="P277" s="13">
        <v>42258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1010</v>
      </c>
      <c r="H278" s="12">
        <v>16.2</v>
      </c>
      <c r="I278" s="12"/>
      <c r="J278" s="12" t="s">
        <v>480</v>
      </c>
      <c r="K278" s="12" t="b">
        <v>1</v>
      </c>
      <c r="L278" s="12">
        <v>7</v>
      </c>
      <c r="M278" s="8">
        <v>2022</v>
      </c>
      <c r="N278" s="9">
        <v>0</v>
      </c>
      <c r="O278" s="13">
        <v>42258</v>
      </c>
      <c r="P278" s="13">
        <v>42258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1010</v>
      </c>
      <c r="H279" s="12">
        <v>16.2</v>
      </c>
      <c r="I279" s="12"/>
      <c r="J279" s="12" t="s">
        <v>480</v>
      </c>
      <c r="K279" s="12" t="b">
        <v>1</v>
      </c>
      <c r="L279" s="12">
        <v>6</v>
      </c>
      <c r="M279" s="8">
        <v>2021</v>
      </c>
      <c r="N279" s="9">
        <v>0</v>
      </c>
      <c r="O279" s="13">
        <v>42258</v>
      </c>
      <c r="P279" s="13">
        <v>42258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1010</v>
      </c>
      <c r="H280" s="12">
        <v>16.2</v>
      </c>
      <c r="I280" s="12"/>
      <c r="J280" s="12" t="s">
        <v>480</v>
      </c>
      <c r="K280" s="12" t="b">
        <v>1</v>
      </c>
      <c r="L280" s="12">
        <v>5</v>
      </c>
      <c r="M280" s="8">
        <v>2020</v>
      </c>
      <c r="N280" s="9">
        <v>0</v>
      </c>
      <c r="O280" s="13">
        <v>42258</v>
      </c>
      <c r="P280" s="13">
        <v>42258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1010</v>
      </c>
      <c r="H281" s="12">
        <v>16.2</v>
      </c>
      <c r="I281" s="12"/>
      <c r="J281" s="12" t="s">
        <v>480</v>
      </c>
      <c r="K281" s="12" t="b">
        <v>1</v>
      </c>
      <c r="L281" s="12">
        <v>4</v>
      </c>
      <c r="M281" s="8">
        <v>2019</v>
      </c>
      <c r="N281" s="9">
        <v>0</v>
      </c>
      <c r="O281" s="13">
        <v>42258</v>
      </c>
      <c r="P281" s="13">
        <v>42258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980</v>
      </c>
      <c r="H282" s="12">
        <v>15.2</v>
      </c>
      <c r="I282" s="12"/>
      <c r="J282" s="12" t="s">
        <v>397</v>
      </c>
      <c r="K282" s="12" t="b">
        <v>1</v>
      </c>
      <c r="L282" s="12">
        <v>7</v>
      </c>
      <c r="M282" s="8">
        <v>2022</v>
      </c>
      <c r="N282" s="9">
        <v>0</v>
      </c>
      <c r="O282" s="13">
        <v>42258</v>
      </c>
      <c r="P282" s="13">
        <v>42258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980</v>
      </c>
      <c r="H283" s="12">
        <v>15.2</v>
      </c>
      <c r="I283" s="12"/>
      <c r="J283" s="12" t="s">
        <v>397</v>
      </c>
      <c r="K283" s="12" t="b">
        <v>1</v>
      </c>
      <c r="L283" s="12">
        <v>3</v>
      </c>
      <c r="M283" s="8">
        <v>2018</v>
      </c>
      <c r="N283" s="9">
        <v>0</v>
      </c>
      <c r="O283" s="13">
        <v>42258</v>
      </c>
      <c r="P283" s="13">
        <v>42258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980</v>
      </c>
      <c r="H284" s="12">
        <v>15.2</v>
      </c>
      <c r="I284" s="12"/>
      <c r="J284" s="12" t="s">
        <v>397</v>
      </c>
      <c r="K284" s="12" t="b">
        <v>1</v>
      </c>
      <c r="L284" s="12">
        <v>2</v>
      </c>
      <c r="M284" s="8">
        <v>2017</v>
      </c>
      <c r="N284" s="9">
        <v>0</v>
      </c>
      <c r="O284" s="13">
        <v>42258</v>
      </c>
      <c r="P284" s="13">
        <v>42258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980</v>
      </c>
      <c r="H285" s="12">
        <v>15.2</v>
      </c>
      <c r="I285" s="12"/>
      <c r="J285" s="12" t="s">
        <v>397</v>
      </c>
      <c r="K285" s="12" t="b">
        <v>1</v>
      </c>
      <c r="L285" s="12">
        <v>0</v>
      </c>
      <c r="M285" s="8">
        <v>2015</v>
      </c>
      <c r="N285" s="9">
        <v>0</v>
      </c>
      <c r="O285" s="13">
        <v>42258</v>
      </c>
      <c r="P285" s="13">
        <v>42258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980</v>
      </c>
      <c r="H286" s="12">
        <v>15.2</v>
      </c>
      <c r="I286" s="12"/>
      <c r="J286" s="12" t="s">
        <v>397</v>
      </c>
      <c r="K286" s="12" t="b">
        <v>1</v>
      </c>
      <c r="L286" s="12">
        <v>1</v>
      </c>
      <c r="M286" s="8">
        <v>2016</v>
      </c>
      <c r="N286" s="9">
        <v>0</v>
      </c>
      <c r="O286" s="13">
        <v>42258</v>
      </c>
      <c r="P286" s="13">
        <v>42258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980</v>
      </c>
      <c r="H287" s="12">
        <v>15.2</v>
      </c>
      <c r="I287" s="12"/>
      <c r="J287" s="12" t="s">
        <v>397</v>
      </c>
      <c r="K287" s="12" t="b">
        <v>1</v>
      </c>
      <c r="L287" s="12">
        <v>4</v>
      </c>
      <c r="M287" s="8">
        <v>2019</v>
      </c>
      <c r="N287" s="9">
        <v>0</v>
      </c>
      <c r="O287" s="13">
        <v>42258</v>
      </c>
      <c r="P287" s="13">
        <v>42258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980</v>
      </c>
      <c r="H288" s="12">
        <v>15.2</v>
      </c>
      <c r="I288" s="12"/>
      <c r="J288" s="12" t="s">
        <v>397</v>
      </c>
      <c r="K288" s="12" t="b">
        <v>1</v>
      </c>
      <c r="L288" s="12">
        <v>5</v>
      </c>
      <c r="M288" s="8">
        <v>2020</v>
      </c>
      <c r="N288" s="9">
        <v>0</v>
      </c>
      <c r="O288" s="13">
        <v>42258</v>
      </c>
      <c r="P288" s="13">
        <v>42258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980</v>
      </c>
      <c r="H289" s="12">
        <v>15.2</v>
      </c>
      <c r="I289" s="12"/>
      <c r="J289" s="12" t="s">
        <v>397</v>
      </c>
      <c r="K289" s="12" t="b">
        <v>1</v>
      </c>
      <c r="L289" s="12">
        <v>6</v>
      </c>
      <c r="M289" s="8">
        <v>2021</v>
      </c>
      <c r="N289" s="9">
        <v>0</v>
      </c>
      <c r="O289" s="13">
        <v>42258</v>
      </c>
      <c r="P289" s="13">
        <v>42258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290</v>
      </c>
      <c r="H290" s="12" t="s">
        <v>71</v>
      </c>
      <c r="I290" s="12"/>
      <c r="J290" s="12" t="s">
        <v>67</v>
      </c>
      <c r="K290" s="12" t="b">
        <v>0</v>
      </c>
      <c r="L290" s="12">
        <v>7</v>
      </c>
      <c r="M290" s="8">
        <v>2022</v>
      </c>
      <c r="N290" s="9">
        <v>0</v>
      </c>
      <c r="O290" s="13">
        <v>42258</v>
      </c>
      <c r="P290" s="13">
        <v>42258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290</v>
      </c>
      <c r="H291" s="12" t="s">
        <v>71</v>
      </c>
      <c r="I291" s="12"/>
      <c r="J291" s="12" t="s">
        <v>67</v>
      </c>
      <c r="K291" s="12" t="b">
        <v>0</v>
      </c>
      <c r="L291" s="12">
        <v>3</v>
      </c>
      <c r="M291" s="8">
        <v>2018</v>
      </c>
      <c r="N291" s="9">
        <v>0</v>
      </c>
      <c r="O291" s="13">
        <v>42258</v>
      </c>
      <c r="P291" s="13">
        <v>42258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290</v>
      </c>
      <c r="H292" s="12" t="s">
        <v>71</v>
      </c>
      <c r="I292" s="12"/>
      <c r="J292" s="12" t="s">
        <v>67</v>
      </c>
      <c r="K292" s="12" t="b">
        <v>0</v>
      </c>
      <c r="L292" s="12">
        <v>0</v>
      </c>
      <c r="M292" s="8">
        <v>2015</v>
      </c>
      <c r="N292" s="9">
        <v>0</v>
      </c>
      <c r="O292" s="13">
        <v>42258</v>
      </c>
      <c r="P292" s="13">
        <v>42258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290</v>
      </c>
      <c r="H293" s="12" t="s">
        <v>71</v>
      </c>
      <c r="I293" s="12"/>
      <c r="J293" s="12" t="s">
        <v>67</v>
      </c>
      <c r="K293" s="12" t="b">
        <v>0</v>
      </c>
      <c r="L293" s="12">
        <v>5</v>
      </c>
      <c r="M293" s="8">
        <v>2020</v>
      </c>
      <c r="N293" s="9">
        <v>0</v>
      </c>
      <c r="O293" s="13">
        <v>42258</v>
      </c>
      <c r="P293" s="13">
        <v>42258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290</v>
      </c>
      <c r="H294" s="12" t="s">
        <v>71</v>
      </c>
      <c r="I294" s="12"/>
      <c r="J294" s="12" t="s">
        <v>67</v>
      </c>
      <c r="K294" s="12" t="b">
        <v>0</v>
      </c>
      <c r="L294" s="12">
        <v>6</v>
      </c>
      <c r="M294" s="8">
        <v>2021</v>
      </c>
      <c r="N294" s="9">
        <v>0</v>
      </c>
      <c r="O294" s="13">
        <v>42258</v>
      </c>
      <c r="P294" s="13">
        <v>42258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290</v>
      </c>
      <c r="H295" s="12" t="s">
        <v>71</v>
      </c>
      <c r="I295" s="12"/>
      <c r="J295" s="12" t="s">
        <v>67</v>
      </c>
      <c r="K295" s="12" t="b">
        <v>0</v>
      </c>
      <c r="L295" s="12">
        <v>2</v>
      </c>
      <c r="M295" s="8">
        <v>2017</v>
      </c>
      <c r="N295" s="9">
        <v>0</v>
      </c>
      <c r="O295" s="13">
        <v>42258</v>
      </c>
      <c r="P295" s="13">
        <v>42258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290</v>
      </c>
      <c r="H296" s="12" t="s">
        <v>71</v>
      </c>
      <c r="I296" s="12"/>
      <c r="J296" s="12" t="s">
        <v>67</v>
      </c>
      <c r="K296" s="12" t="b">
        <v>0</v>
      </c>
      <c r="L296" s="12">
        <v>4</v>
      </c>
      <c r="M296" s="8">
        <v>2019</v>
      </c>
      <c r="N296" s="9">
        <v>0</v>
      </c>
      <c r="O296" s="13">
        <v>42258</v>
      </c>
      <c r="P296" s="13">
        <v>42258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290</v>
      </c>
      <c r="H297" s="12" t="s">
        <v>71</v>
      </c>
      <c r="I297" s="12"/>
      <c r="J297" s="12" t="s">
        <v>67</v>
      </c>
      <c r="K297" s="12" t="b">
        <v>0</v>
      </c>
      <c r="L297" s="12">
        <v>1</v>
      </c>
      <c r="M297" s="8">
        <v>2016</v>
      </c>
      <c r="N297" s="9">
        <v>0</v>
      </c>
      <c r="O297" s="13">
        <v>42258</v>
      </c>
      <c r="P297" s="13">
        <v>42258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560</v>
      </c>
      <c r="H298" s="12">
        <v>10.1</v>
      </c>
      <c r="I298" s="12"/>
      <c r="J298" s="12" t="s">
        <v>82</v>
      </c>
      <c r="K298" s="12" t="b">
        <v>0</v>
      </c>
      <c r="L298" s="12">
        <v>0</v>
      </c>
      <c r="M298" s="8">
        <v>2015</v>
      </c>
      <c r="N298" s="9">
        <v>8528</v>
      </c>
      <c r="O298" s="13">
        <v>42258</v>
      </c>
      <c r="P298" s="13">
        <v>42258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560</v>
      </c>
      <c r="H299" s="12">
        <v>10.1</v>
      </c>
      <c r="I299" s="12"/>
      <c r="J299" s="12" t="s">
        <v>82</v>
      </c>
      <c r="K299" s="12" t="b">
        <v>0</v>
      </c>
      <c r="L299" s="12">
        <v>4</v>
      </c>
      <c r="M299" s="8">
        <v>2019</v>
      </c>
      <c r="N299" s="9">
        <v>250000</v>
      </c>
      <c r="O299" s="13">
        <v>42258</v>
      </c>
      <c r="P299" s="13">
        <v>42258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560</v>
      </c>
      <c r="H300" s="12">
        <v>10.1</v>
      </c>
      <c r="I300" s="12"/>
      <c r="J300" s="12" t="s">
        <v>82</v>
      </c>
      <c r="K300" s="12" t="b">
        <v>0</v>
      </c>
      <c r="L300" s="12">
        <v>5</v>
      </c>
      <c r="M300" s="8">
        <v>2020</v>
      </c>
      <c r="N300" s="9">
        <v>350000</v>
      </c>
      <c r="O300" s="13">
        <v>42258</v>
      </c>
      <c r="P300" s="13">
        <v>42258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560</v>
      </c>
      <c r="H301" s="12">
        <v>10.1</v>
      </c>
      <c r="I301" s="12"/>
      <c r="J301" s="12" t="s">
        <v>82</v>
      </c>
      <c r="K301" s="12" t="b">
        <v>0</v>
      </c>
      <c r="L301" s="12">
        <v>2</v>
      </c>
      <c r="M301" s="8">
        <v>2017</v>
      </c>
      <c r="N301" s="9">
        <v>438525</v>
      </c>
      <c r="O301" s="13">
        <v>42258</v>
      </c>
      <c r="P301" s="13">
        <v>42258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560</v>
      </c>
      <c r="H302" s="12">
        <v>10.1</v>
      </c>
      <c r="I302" s="12"/>
      <c r="J302" s="12" t="s">
        <v>82</v>
      </c>
      <c r="K302" s="12" t="b">
        <v>0</v>
      </c>
      <c r="L302" s="12">
        <v>1</v>
      </c>
      <c r="M302" s="8">
        <v>2016</v>
      </c>
      <c r="N302" s="9">
        <v>363528</v>
      </c>
      <c r="O302" s="13">
        <v>42258</v>
      </c>
      <c r="P302" s="13">
        <v>42258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560</v>
      </c>
      <c r="H303" s="12">
        <v>10.1</v>
      </c>
      <c r="I303" s="12"/>
      <c r="J303" s="12" t="s">
        <v>82</v>
      </c>
      <c r="K303" s="12" t="b">
        <v>0</v>
      </c>
      <c r="L303" s="12">
        <v>3</v>
      </c>
      <c r="M303" s="8">
        <v>2018</v>
      </c>
      <c r="N303" s="9">
        <v>425309</v>
      </c>
      <c r="O303" s="13">
        <v>42258</v>
      </c>
      <c r="P303" s="13">
        <v>42258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560</v>
      </c>
      <c r="H304" s="12">
        <v>10.1</v>
      </c>
      <c r="I304" s="12"/>
      <c r="J304" s="12" t="s">
        <v>82</v>
      </c>
      <c r="K304" s="12" t="b">
        <v>0</v>
      </c>
      <c r="L304" s="12">
        <v>6</v>
      </c>
      <c r="M304" s="8">
        <v>2021</v>
      </c>
      <c r="N304" s="9">
        <v>205000</v>
      </c>
      <c r="O304" s="13">
        <v>42258</v>
      </c>
      <c r="P304" s="13">
        <v>42258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560</v>
      </c>
      <c r="H305" s="12">
        <v>10.1</v>
      </c>
      <c r="I305" s="12"/>
      <c r="J305" s="12" t="s">
        <v>82</v>
      </c>
      <c r="K305" s="12" t="b">
        <v>0</v>
      </c>
      <c r="L305" s="12">
        <v>7</v>
      </c>
      <c r="M305" s="8">
        <v>2022</v>
      </c>
      <c r="N305" s="9">
        <v>100000.84</v>
      </c>
      <c r="O305" s="13">
        <v>42258</v>
      </c>
      <c r="P305" s="13">
        <v>42258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90</v>
      </c>
      <c r="H306" s="12">
        <v>1.2</v>
      </c>
      <c r="I306" s="12"/>
      <c r="J306" s="12" t="s">
        <v>49</v>
      </c>
      <c r="K306" s="12" t="b">
        <v>1</v>
      </c>
      <c r="L306" s="12">
        <v>5</v>
      </c>
      <c r="M306" s="8">
        <v>2020</v>
      </c>
      <c r="N306" s="9">
        <v>0</v>
      </c>
      <c r="O306" s="13">
        <v>42258</v>
      </c>
      <c r="P306" s="13">
        <v>42258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90</v>
      </c>
      <c r="H307" s="12">
        <v>1.2</v>
      </c>
      <c r="I307" s="12"/>
      <c r="J307" s="12" t="s">
        <v>49</v>
      </c>
      <c r="K307" s="12" t="b">
        <v>1</v>
      </c>
      <c r="L307" s="12">
        <v>1</v>
      </c>
      <c r="M307" s="8">
        <v>2016</v>
      </c>
      <c r="N307" s="9">
        <v>0</v>
      </c>
      <c r="O307" s="13">
        <v>42258</v>
      </c>
      <c r="P307" s="13">
        <v>42258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90</v>
      </c>
      <c r="H308" s="12">
        <v>1.2</v>
      </c>
      <c r="I308" s="12"/>
      <c r="J308" s="12" t="s">
        <v>49</v>
      </c>
      <c r="K308" s="12" t="b">
        <v>1</v>
      </c>
      <c r="L308" s="12">
        <v>7</v>
      </c>
      <c r="M308" s="8">
        <v>2022</v>
      </c>
      <c r="N308" s="9">
        <v>0</v>
      </c>
      <c r="O308" s="13">
        <v>42258</v>
      </c>
      <c r="P308" s="13">
        <v>42258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90</v>
      </c>
      <c r="H309" s="12">
        <v>1.2</v>
      </c>
      <c r="I309" s="12"/>
      <c r="J309" s="12" t="s">
        <v>49</v>
      </c>
      <c r="K309" s="12" t="b">
        <v>1</v>
      </c>
      <c r="L309" s="12">
        <v>4</v>
      </c>
      <c r="M309" s="8">
        <v>2019</v>
      </c>
      <c r="N309" s="9">
        <v>0</v>
      </c>
      <c r="O309" s="13">
        <v>42258</v>
      </c>
      <c r="P309" s="13">
        <v>42258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90</v>
      </c>
      <c r="H310" s="12">
        <v>1.2</v>
      </c>
      <c r="I310" s="12"/>
      <c r="J310" s="12" t="s">
        <v>49</v>
      </c>
      <c r="K310" s="12" t="b">
        <v>1</v>
      </c>
      <c r="L310" s="12">
        <v>0</v>
      </c>
      <c r="M310" s="8">
        <v>2015</v>
      </c>
      <c r="N310" s="9">
        <v>1430197.19</v>
      </c>
      <c r="O310" s="13">
        <v>42258</v>
      </c>
      <c r="P310" s="13">
        <v>42258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90</v>
      </c>
      <c r="H311" s="12">
        <v>1.2</v>
      </c>
      <c r="I311" s="12"/>
      <c r="J311" s="12" t="s">
        <v>49</v>
      </c>
      <c r="K311" s="12" t="b">
        <v>1</v>
      </c>
      <c r="L311" s="12">
        <v>2</v>
      </c>
      <c r="M311" s="8">
        <v>2017</v>
      </c>
      <c r="N311" s="9">
        <v>0</v>
      </c>
      <c r="O311" s="13">
        <v>42258</v>
      </c>
      <c r="P311" s="13">
        <v>42258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90</v>
      </c>
      <c r="H312" s="12">
        <v>1.2</v>
      </c>
      <c r="I312" s="12"/>
      <c r="J312" s="12" t="s">
        <v>49</v>
      </c>
      <c r="K312" s="12" t="b">
        <v>1</v>
      </c>
      <c r="L312" s="12">
        <v>6</v>
      </c>
      <c r="M312" s="8">
        <v>2021</v>
      </c>
      <c r="N312" s="9">
        <v>0</v>
      </c>
      <c r="O312" s="13">
        <v>42258</v>
      </c>
      <c r="P312" s="13">
        <v>42258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90</v>
      </c>
      <c r="H313" s="12">
        <v>1.2</v>
      </c>
      <c r="I313" s="12"/>
      <c r="J313" s="12" t="s">
        <v>49</v>
      </c>
      <c r="K313" s="12" t="b">
        <v>1</v>
      </c>
      <c r="L313" s="12">
        <v>3</v>
      </c>
      <c r="M313" s="8">
        <v>2018</v>
      </c>
      <c r="N313" s="9">
        <v>0</v>
      </c>
      <c r="O313" s="13">
        <v>42258</v>
      </c>
      <c r="P313" s="13">
        <v>42258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480</v>
      </c>
      <c r="H314" s="12">
        <v>9.2</v>
      </c>
      <c r="I314" s="12" t="s">
        <v>361</v>
      </c>
      <c r="J314" s="12" t="s">
        <v>362</v>
      </c>
      <c r="K314" s="12" t="b">
        <v>0</v>
      </c>
      <c r="L314" s="12">
        <v>2</v>
      </c>
      <c r="M314" s="8">
        <v>2017</v>
      </c>
      <c r="N314" s="9">
        <v>0.0295</v>
      </c>
      <c r="O314" s="13">
        <v>42258</v>
      </c>
      <c r="P314" s="13">
        <v>42258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480</v>
      </c>
      <c r="H315" s="12">
        <v>9.2</v>
      </c>
      <c r="I315" s="12" t="s">
        <v>361</v>
      </c>
      <c r="J315" s="12" t="s">
        <v>362</v>
      </c>
      <c r="K315" s="12" t="b">
        <v>0</v>
      </c>
      <c r="L315" s="12">
        <v>7</v>
      </c>
      <c r="M315" s="8">
        <v>2022</v>
      </c>
      <c r="N315" s="9">
        <v>0.0067</v>
      </c>
      <c r="O315" s="13">
        <v>42258</v>
      </c>
      <c r="P315" s="13">
        <v>42258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480</v>
      </c>
      <c r="H316" s="12">
        <v>9.2</v>
      </c>
      <c r="I316" s="12" t="s">
        <v>361</v>
      </c>
      <c r="J316" s="12" t="s">
        <v>362</v>
      </c>
      <c r="K316" s="12" t="b">
        <v>0</v>
      </c>
      <c r="L316" s="12">
        <v>5</v>
      </c>
      <c r="M316" s="8">
        <v>2020</v>
      </c>
      <c r="N316" s="9">
        <v>0.0204</v>
      </c>
      <c r="O316" s="13">
        <v>42258</v>
      </c>
      <c r="P316" s="13">
        <v>42258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480</v>
      </c>
      <c r="H317" s="12">
        <v>9.2</v>
      </c>
      <c r="I317" s="12" t="s">
        <v>361</v>
      </c>
      <c r="J317" s="12" t="s">
        <v>362</v>
      </c>
      <c r="K317" s="12" t="b">
        <v>0</v>
      </c>
      <c r="L317" s="12">
        <v>0</v>
      </c>
      <c r="M317" s="8">
        <v>2015</v>
      </c>
      <c r="N317" s="9">
        <v>0.0449</v>
      </c>
      <c r="O317" s="13">
        <v>42258</v>
      </c>
      <c r="P317" s="13">
        <v>42258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480</v>
      </c>
      <c r="H318" s="12">
        <v>9.2</v>
      </c>
      <c r="I318" s="12" t="s">
        <v>361</v>
      </c>
      <c r="J318" s="12" t="s">
        <v>362</v>
      </c>
      <c r="K318" s="12" t="b">
        <v>0</v>
      </c>
      <c r="L318" s="12">
        <v>1</v>
      </c>
      <c r="M318" s="8">
        <v>2016</v>
      </c>
      <c r="N318" s="9">
        <v>0.0289</v>
      </c>
      <c r="O318" s="13">
        <v>42258</v>
      </c>
      <c r="P318" s="13">
        <v>42258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480</v>
      </c>
      <c r="H319" s="12">
        <v>9.2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2018</v>
      </c>
      <c r="N319" s="9">
        <v>0.0271</v>
      </c>
      <c r="O319" s="13">
        <v>42258</v>
      </c>
      <c r="P319" s="13">
        <v>42258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480</v>
      </c>
      <c r="H320" s="12">
        <v>9.2</v>
      </c>
      <c r="I320" s="12" t="s">
        <v>361</v>
      </c>
      <c r="J320" s="12" t="s">
        <v>362</v>
      </c>
      <c r="K320" s="12" t="b">
        <v>0</v>
      </c>
      <c r="L320" s="12">
        <v>6</v>
      </c>
      <c r="M320" s="8">
        <v>2021</v>
      </c>
      <c r="N320" s="9">
        <v>0.0123</v>
      </c>
      <c r="O320" s="13">
        <v>42258</v>
      </c>
      <c r="P320" s="13">
        <v>42258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860</v>
      </c>
      <c r="H321" s="12">
        <v>13.7</v>
      </c>
      <c r="I321" s="12"/>
      <c r="J321" s="12" t="s">
        <v>121</v>
      </c>
      <c r="K321" s="12" t="b">
        <v>1</v>
      </c>
      <c r="L321" s="12">
        <v>5</v>
      </c>
      <c r="M321" s="8">
        <v>2020</v>
      </c>
      <c r="N321" s="9">
        <v>0</v>
      </c>
      <c r="O321" s="13">
        <v>42258</v>
      </c>
      <c r="P321" s="13">
        <v>42258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860</v>
      </c>
      <c r="H322" s="12">
        <v>13.7</v>
      </c>
      <c r="I322" s="12"/>
      <c r="J322" s="12" t="s">
        <v>121</v>
      </c>
      <c r="K322" s="12" t="b">
        <v>1</v>
      </c>
      <c r="L322" s="12">
        <v>1</v>
      </c>
      <c r="M322" s="8">
        <v>2016</v>
      </c>
      <c r="N322" s="9">
        <v>0</v>
      </c>
      <c r="O322" s="13">
        <v>42258</v>
      </c>
      <c r="P322" s="13">
        <v>42258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480</v>
      </c>
      <c r="H323" s="12">
        <v>9.2</v>
      </c>
      <c r="I323" s="12" t="s">
        <v>361</v>
      </c>
      <c r="J323" s="12" t="s">
        <v>362</v>
      </c>
      <c r="K323" s="12" t="b">
        <v>0</v>
      </c>
      <c r="L323" s="12">
        <v>4</v>
      </c>
      <c r="M323" s="8">
        <v>2019</v>
      </c>
      <c r="N323" s="9">
        <v>0.0179</v>
      </c>
      <c r="O323" s="13">
        <v>42258</v>
      </c>
      <c r="P323" s="13">
        <v>42258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820</v>
      </c>
      <c r="H324" s="12">
        <v>13.3</v>
      </c>
      <c r="I324" s="12"/>
      <c r="J324" s="12" t="s">
        <v>117</v>
      </c>
      <c r="K324" s="12" t="b">
        <v>1</v>
      </c>
      <c r="L324" s="12">
        <v>7</v>
      </c>
      <c r="M324" s="8">
        <v>2022</v>
      </c>
      <c r="N324" s="9">
        <v>0</v>
      </c>
      <c r="O324" s="13">
        <v>42258</v>
      </c>
      <c r="P324" s="13">
        <v>42258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820</v>
      </c>
      <c r="H325" s="12">
        <v>13.3</v>
      </c>
      <c r="I325" s="12"/>
      <c r="J325" s="12" t="s">
        <v>117</v>
      </c>
      <c r="K325" s="12" t="b">
        <v>1</v>
      </c>
      <c r="L325" s="12">
        <v>3</v>
      </c>
      <c r="M325" s="8">
        <v>2018</v>
      </c>
      <c r="N325" s="9">
        <v>0</v>
      </c>
      <c r="O325" s="13">
        <v>42258</v>
      </c>
      <c r="P325" s="13">
        <v>42258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820</v>
      </c>
      <c r="H326" s="12">
        <v>13.3</v>
      </c>
      <c r="I326" s="12"/>
      <c r="J326" s="12" t="s">
        <v>117</v>
      </c>
      <c r="K326" s="12" t="b">
        <v>1</v>
      </c>
      <c r="L326" s="12">
        <v>1</v>
      </c>
      <c r="M326" s="8">
        <v>2016</v>
      </c>
      <c r="N326" s="9">
        <v>0</v>
      </c>
      <c r="O326" s="13">
        <v>42258</v>
      </c>
      <c r="P326" s="13">
        <v>42258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820</v>
      </c>
      <c r="H327" s="12">
        <v>13.3</v>
      </c>
      <c r="I327" s="12"/>
      <c r="J327" s="12" t="s">
        <v>117</v>
      </c>
      <c r="K327" s="12" t="b">
        <v>1</v>
      </c>
      <c r="L327" s="12">
        <v>0</v>
      </c>
      <c r="M327" s="8">
        <v>2015</v>
      </c>
      <c r="N327" s="9">
        <v>0</v>
      </c>
      <c r="O327" s="13">
        <v>42258</v>
      </c>
      <c r="P327" s="13">
        <v>42258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820</v>
      </c>
      <c r="H328" s="12">
        <v>13.3</v>
      </c>
      <c r="I328" s="12"/>
      <c r="J328" s="12" t="s">
        <v>117</v>
      </c>
      <c r="K328" s="12" t="b">
        <v>1</v>
      </c>
      <c r="L328" s="12">
        <v>4</v>
      </c>
      <c r="M328" s="8">
        <v>2019</v>
      </c>
      <c r="N328" s="9">
        <v>0</v>
      </c>
      <c r="O328" s="13">
        <v>42258</v>
      </c>
      <c r="P328" s="13">
        <v>42258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820</v>
      </c>
      <c r="H329" s="12">
        <v>13.3</v>
      </c>
      <c r="I329" s="12"/>
      <c r="J329" s="12" t="s">
        <v>117</v>
      </c>
      <c r="K329" s="12" t="b">
        <v>1</v>
      </c>
      <c r="L329" s="12">
        <v>6</v>
      </c>
      <c r="M329" s="8">
        <v>2021</v>
      </c>
      <c r="N329" s="9">
        <v>0</v>
      </c>
      <c r="O329" s="13">
        <v>42258</v>
      </c>
      <c r="P329" s="13">
        <v>42258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820</v>
      </c>
      <c r="H330" s="12">
        <v>13.3</v>
      </c>
      <c r="I330" s="12"/>
      <c r="J330" s="12" t="s">
        <v>117</v>
      </c>
      <c r="K330" s="12" t="b">
        <v>1</v>
      </c>
      <c r="L330" s="12">
        <v>2</v>
      </c>
      <c r="M330" s="8">
        <v>2017</v>
      </c>
      <c r="N330" s="9">
        <v>0</v>
      </c>
      <c r="O330" s="13">
        <v>42258</v>
      </c>
      <c r="P330" s="13">
        <v>42258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820</v>
      </c>
      <c r="H331" s="12">
        <v>13.3</v>
      </c>
      <c r="I331" s="12"/>
      <c r="J331" s="12" t="s">
        <v>117</v>
      </c>
      <c r="K331" s="12" t="b">
        <v>1</v>
      </c>
      <c r="L331" s="12">
        <v>5</v>
      </c>
      <c r="M331" s="8">
        <v>2020</v>
      </c>
      <c r="N331" s="9">
        <v>0</v>
      </c>
      <c r="O331" s="13">
        <v>42258</v>
      </c>
      <c r="P331" s="13">
        <v>42258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30</v>
      </c>
      <c r="H332" s="12" t="s">
        <v>37</v>
      </c>
      <c r="I332" s="12"/>
      <c r="J332" s="12" t="s">
        <v>38</v>
      </c>
      <c r="K332" s="12" t="b">
        <v>1</v>
      </c>
      <c r="L332" s="12">
        <v>5</v>
      </c>
      <c r="M332" s="8">
        <v>2020</v>
      </c>
      <c r="N332" s="9">
        <v>4107767</v>
      </c>
      <c r="O332" s="13">
        <v>42258</v>
      </c>
      <c r="P332" s="13">
        <v>42258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30</v>
      </c>
      <c r="H333" s="12" t="s">
        <v>37</v>
      </c>
      <c r="I333" s="12"/>
      <c r="J333" s="12" t="s">
        <v>38</v>
      </c>
      <c r="K333" s="12" t="b">
        <v>1</v>
      </c>
      <c r="L333" s="12">
        <v>4</v>
      </c>
      <c r="M333" s="8">
        <v>2019</v>
      </c>
      <c r="N333" s="9">
        <v>4107767</v>
      </c>
      <c r="O333" s="13">
        <v>42258</v>
      </c>
      <c r="P333" s="13">
        <v>42258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30</v>
      </c>
      <c r="H334" s="12" t="s">
        <v>37</v>
      </c>
      <c r="I334" s="12"/>
      <c r="J334" s="12" t="s">
        <v>38</v>
      </c>
      <c r="K334" s="12" t="b">
        <v>1</v>
      </c>
      <c r="L334" s="12">
        <v>3</v>
      </c>
      <c r="M334" s="8">
        <v>2018</v>
      </c>
      <c r="N334" s="9">
        <v>4107767</v>
      </c>
      <c r="O334" s="13">
        <v>42258</v>
      </c>
      <c r="P334" s="13">
        <v>42258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30</v>
      </c>
      <c r="H335" s="12" t="s">
        <v>37</v>
      </c>
      <c r="I335" s="12"/>
      <c r="J335" s="12" t="s">
        <v>38</v>
      </c>
      <c r="K335" s="12" t="b">
        <v>1</v>
      </c>
      <c r="L335" s="12">
        <v>1</v>
      </c>
      <c r="M335" s="8">
        <v>2016</v>
      </c>
      <c r="N335" s="9">
        <v>4107767</v>
      </c>
      <c r="O335" s="13">
        <v>42258</v>
      </c>
      <c r="P335" s="13">
        <v>42258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30</v>
      </c>
      <c r="H336" s="12" t="s">
        <v>37</v>
      </c>
      <c r="I336" s="12"/>
      <c r="J336" s="12" t="s">
        <v>38</v>
      </c>
      <c r="K336" s="12" t="b">
        <v>1</v>
      </c>
      <c r="L336" s="12">
        <v>0</v>
      </c>
      <c r="M336" s="8">
        <v>2015</v>
      </c>
      <c r="N336" s="9">
        <v>4107767</v>
      </c>
      <c r="O336" s="13">
        <v>42258</v>
      </c>
      <c r="P336" s="13">
        <v>42258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30</v>
      </c>
      <c r="H337" s="12" t="s">
        <v>37</v>
      </c>
      <c r="I337" s="12"/>
      <c r="J337" s="12" t="s">
        <v>38</v>
      </c>
      <c r="K337" s="12" t="b">
        <v>1</v>
      </c>
      <c r="L337" s="12">
        <v>6</v>
      </c>
      <c r="M337" s="8">
        <v>2021</v>
      </c>
      <c r="N337" s="9">
        <v>4107767</v>
      </c>
      <c r="O337" s="13">
        <v>42258</v>
      </c>
      <c r="P337" s="13">
        <v>42258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30</v>
      </c>
      <c r="H338" s="12" t="s">
        <v>37</v>
      </c>
      <c r="I338" s="12"/>
      <c r="J338" s="12" t="s">
        <v>38</v>
      </c>
      <c r="K338" s="12" t="b">
        <v>1</v>
      </c>
      <c r="L338" s="12">
        <v>7</v>
      </c>
      <c r="M338" s="8">
        <v>2022</v>
      </c>
      <c r="N338" s="9">
        <v>4107767</v>
      </c>
      <c r="O338" s="13">
        <v>42258</v>
      </c>
      <c r="P338" s="13">
        <v>42258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30</v>
      </c>
      <c r="H339" s="12" t="s">
        <v>37</v>
      </c>
      <c r="I339" s="12"/>
      <c r="J339" s="12" t="s">
        <v>38</v>
      </c>
      <c r="K339" s="12" t="b">
        <v>1</v>
      </c>
      <c r="L339" s="12">
        <v>2</v>
      </c>
      <c r="M339" s="8">
        <v>2017</v>
      </c>
      <c r="N339" s="9">
        <v>4107767</v>
      </c>
      <c r="O339" s="13">
        <v>42258</v>
      </c>
      <c r="P339" s="13">
        <v>42258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200</v>
      </c>
      <c r="H340" s="12">
        <v>3</v>
      </c>
      <c r="I340" s="12" t="s">
        <v>346</v>
      </c>
      <c r="J340" s="12" t="s">
        <v>21</v>
      </c>
      <c r="K340" s="12" t="b">
        <v>0</v>
      </c>
      <c r="L340" s="12">
        <v>0</v>
      </c>
      <c r="M340" s="8">
        <v>2015</v>
      </c>
      <c r="N340" s="9">
        <v>8528</v>
      </c>
      <c r="O340" s="13">
        <v>42258</v>
      </c>
      <c r="P340" s="13">
        <v>42258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200</v>
      </c>
      <c r="H341" s="12">
        <v>3</v>
      </c>
      <c r="I341" s="12" t="s">
        <v>346</v>
      </c>
      <c r="J341" s="12" t="s">
        <v>21</v>
      </c>
      <c r="K341" s="12" t="b">
        <v>0</v>
      </c>
      <c r="L341" s="12">
        <v>3</v>
      </c>
      <c r="M341" s="8">
        <v>2018</v>
      </c>
      <c r="N341" s="9">
        <v>425309</v>
      </c>
      <c r="O341" s="13">
        <v>42258</v>
      </c>
      <c r="P341" s="13">
        <v>42258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200</v>
      </c>
      <c r="H342" s="12">
        <v>3</v>
      </c>
      <c r="I342" s="12" t="s">
        <v>346</v>
      </c>
      <c r="J342" s="12" t="s">
        <v>21</v>
      </c>
      <c r="K342" s="12" t="b">
        <v>0</v>
      </c>
      <c r="L342" s="12">
        <v>2</v>
      </c>
      <c r="M342" s="8">
        <v>2017</v>
      </c>
      <c r="N342" s="9">
        <v>438525</v>
      </c>
      <c r="O342" s="13">
        <v>42258</v>
      </c>
      <c r="P342" s="13">
        <v>42258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200</v>
      </c>
      <c r="H343" s="12">
        <v>3</v>
      </c>
      <c r="I343" s="12" t="s">
        <v>346</v>
      </c>
      <c r="J343" s="12" t="s">
        <v>21</v>
      </c>
      <c r="K343" s="12" t="b">
        <v>0</v>
      </c>
      <c r="L343" s="12">
        <v>7</v>
      </c>
      <c r="M343" s="8">
        <v>2022</v>
      </c>
      <c r="N343" s="9">
        <v>100000.84</v>
      </c>
      <c r="O343" s="13">
        <v>42258</v>
      </c>
      <c r="P343" s="13">
        <v>42258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200</v>
      </c>
      <c r="H344" s="12">
        <v>3</v>
      </c>
      <c r="I344" s="12" t="s">
        <v>346</v>
      </c>
      <c r="J344" s="12" t="s">
        <v>21</v>
      </c>
      <c r="K344" s="12" t="b">
        <v>0</v>
      </c>
      <c r="L344" s="12">
        <v>1</v>
      </c>
      <c r="M344" s="8">
        <v>2016</v>
      </c>
      <c r="N344" s="9">
        <v>363528</v>
      </c>
      <c r="O344" s="13">
        <v>42258</v>
      </c>
      <c r="P344" s="13">
        <v>42258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200</v>
      </c>
      <c r="H345" s="12">
        <v>3</v>
      </c>
      <c r="I345" s="12" t="s">
        <v>346</v>
      </c>
      <c r="J345" s="12" t="s">
        <v>21</v>
      </c>
      <c r="K345" s="12" t="b">
        <v>0</v>
      </c>
      <c r="L345" s="12">
        <v>6</v>
      </c>
      <c r="M345" s="8">
        <v>2021</v>
      </c>
      <c r="N345" s="9">
        <v>205000</v>
      </c>
      <c r="O345" s="13">
        <v>42258</v>
      </c>
      <c r="P345" s="13">
        <v>42258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200</v>
      </c>
      <c r="H346" s="12">
        <v>3</v>
      </c>
      <c r="I346" s="12" t="s">
        <v>346</v>
      </c>
      <c r="J346" s="12" t="s">
        <v>21</v>
      </c>
      <c r="K346" s="12" t="b">
        <v>0</v>
      </c>
      <c r="L346" s="12">
        <v>5</v>
      </c>
      <c r="M346" s="8">
        <v>2020</v>
      </c>
      <c r="N346" s="9">
        <v>350000</v>
      </c>
      <c r="O346" s="13">
        <v>42258</v>
      </c>
      <c r="P346" s="13">
        <v>42258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200</v>
      </c>
      <c r="H347" s="12">
        <v>3</v>
      </c>
      <c r="I347" s="12" t="s">
        <v>346</v>
      </c>
      <c r="J347" s="12" t="s">
        <v>21</v>
      </c>
      <c r="K347" s="12" t="b">
        <v>0</v>
      </c>
      <c r="L347" s="12">
        <v>4</v>
      </c>
      <c r="M347" s="8">
        <v>2019</v>
      </c>
      <c r="N347" s="9">
        <v>250000</v>
      </c>
      <c r="O347" s="13">
        <v>42258</v>
      </c>
      <c r="P347" s="13">
        <v>42258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860</v>
      </c>
      <c r="H348" s="12">
        <v>13.7</v>
      </c>
      <c r="I348" s="12"/>
      <c r="J348" s="12" t="s">
        <v>121</v>
      </c>
      <c r="K348" s="12" t="b">
        <v>1</v>
      </c>
      <c r="L348" s="12">
        <v>2</v>
      </c>
      <c r="M348" s="8">
        <v>2017</v>
      </c>
      <c r="N348" s="9">
        <v>0</v>
      </c>
      <c r="O348" s="13">
        <v>42258</v>
      </c>
      <c r="P348" s="13">
        <v>42258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860</v>
      </c>
      <c r="H349" s="12">
        <v>13.7</v>
      </c>
      <c r="I349" s="12"/>
      <c r="J349" s="12" t="s">
        <v>121</v>
      </c>
      <c r="K349" s="12" t="b">
        <v>1</v>
      </c>
      <c r="L349" s="12">
        <v>3</v>
      </c>
      <c r="M349" s="8">
        <v>2018</v>
      </c>
      <c r="N349" s="9">
        <v>0</v>
      </c>
      <c r="O349" s="13">
        <v>42258</v>
      </c>
      <c r="P349" s="13">
        <v>42258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860</v>
      </c>
      <c r="H350" s="12">
        <v>13.7</v>
      </c>
      <c r="I350" s="12"/>
      <c r="J350" s="12" t="s">
        <v>121</v>
      </c>
      <c r="K350" s="12" t="b">
        <v>1</v>
      </c>
      <c r="L350" s="12">
        <v>6</v>
      </c>
      <c r="M350" s="8">
        <v>2021</v>
      </c>
      <c r="N350" s="9">
        <v>0</v>
      </c>
      <c r="O350" s="13">
        <v>42258</v>
      </c>
      <c r="P350" s="13">
        <v>42258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860</v>
      </c>
      <c r="H351" s="12">
        <v>13.7</v>
      </c>
      <c r="I351" s="12"/>
      <c r="J351" s="12" t="s">
        <v>121</v>
      </c>
      <c r="K351" s="12" t="b">
        <v>1</v>
      </c>
      <c r="L351" s="12">
        <v>7</v>
      </c>
      <c r="M351" s="8">
        <v>2022</v>
      </c>
      <c r="N351" s="9">
        <v>0</v>
      </c>
      <c r="O351" s="13">
        <v>42258</v>
      </c>
      <c r="P351" s="13">
        <v>42258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860</v>
      </c>
      <c r="H352" s="12">
        <v>13.7</v>
      </c>
      <c r="I352" s="12"/>
      <c r="J352" s="12" t="s">
        <v>121</v>
      </c>
      <c r="K352" s="12" t="b">
        <v>1</v>
      </c>
      <c r="L352" s="12">
        <v>4</v>
      </c>
      <c r="M352" s="8">
        <v>2019</v>
      </c>
      <c r="N352" s="9">
        <v>0</v>
      </c>
      <c r="O352" s="13">
        <v>42258</v>
      </c>
      <c r="P352" s="13">
        <v>42258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860</v>
      </c>
      <c r="H353" s="12">
        <v>13.7</v>
      </c>
      <c r="I353" s="12"/>
      <c r="J353" s="12" t="s">
        <v>121</v>
      </c>
      <c r="K353" s="12" t="b">
        <v>1</v>
      </c>
      <c r="L353" s="12">
        <v>0</v>
      </c>
      <c r="M353" s="8">
        <v>2015</v>
      </c>
      <c r="N353" s="9">
        <v>0</v>
      </c>
      <c r="O353" s="13">
        <v>42258</v>
      </c>
      <c r="P353" s="13">
        <v>42258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60</v>
      </c>
      <c r="H354" s="12" t="s">
        <v>43</v>
      </c>
      <c r="I354" s="12"/>
      <c r="J354" s="12" t="s">
        <v>44</v>
      </c>
      <c r="K354" s="12" t="b">
        <v>1</v>
      </c>
      <c r="L354" s="12">
        <v>7</v>
      </c>
      <c r="M354" s="8">
        <v>2022</v>
      </c>
      <c r="N354" s="9">
        <v>2200000</v>
      </c>
      <c r="O354" s="13">
        <v>42258</v>
      </c>
      <c r="P354" s="13">
        <v>42258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60</v>
      </c>
      <c r="H355" s="12" t="s">
        <v>43</v>
      </c>
      <c r="I355" s="12"/>
      <c r="J355" s="12" t="s">
        <v>44</v>
      </c>
      <c r="K355" s="12" t="b">
        <v>1</v>
      </c>
      <c r="L355" s="12">
        <v>3</v>
      </c>
      <c r="M355" s="8">
        <v>2018</v>
      </c>
      <c r="N355" s="9">
        <v>2155000</v>
      </c>
      <c r="O355" s="13">
        <v>42258</v>
      </c>
      <c r="P355" s="13">
        <v>42258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60</v>
      </c>
      <c r="H356" s="12" t="s">
        <v>43</v>
      </c>
      <c r="I356" s="12"/>
      <c r="J356" s="12" t="s">
        <v>44</v>
      </c>
      <c r="K356" s="12" t="b">
        <v>1</v>
      </c>
      <c r="L356" s="12">
        <v>4</v>
      </c>
      <c r="M356" s="8">
        <v>2019</v>
      </c>
      <c r="N356" s="9">
        <v>2180000</v>
      </c>
      <c r="O356" s="13">
        <v>42258</v>
      </c>
      <c r="P356" s="13">
        <v>42258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60</v>
      </c>
      <c r="H357" s="12" t="s">
        <v>43</v>
      </c>
      <c r="I357" s="12"/>
      <c r="J357" s="12" t="s">
        <v>44</v>
      </c>
      <c r="K357" s="12" t="b">
        <v>1</v>
      </c>
      <c r="L357" s="12">
        <v>1</v>
      </c>
      <c r="M357" s="8">
        <v>2016</v>
      </c>
      <c r="N357" s="9">
        <v>2145000</v>
      </c>
      <c r="O357" s="13">
        <v>42258</v>
      </c>
      <c r="P357" s="13">
        <v>42258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60</v>
      </c>
      <c r="H358" s="12" t="s">
        <v>43</v>
      </c>
      <c r="I358" s="12"/>
      <c r="J358" s="12" t="s">
        <v>44</v>
      </c>
      <c r="K358" s="12" t="b">
        <v>1</v>
      </c>
      <c r="L358" s="12">
        <v>5</v>
      </c>
      <c r="M358" s="8">
        <v>2020</v>
      </c>
      <c r="N358" s="9">
        <v>2200000</v>
      </c>
      <c r="O358" s="13">
        <v>42258</v>
      </c>
      <c r="P358" s="13">
        <v>42258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60</v>
      </c>
      <c r="H359" s="12" t="s">
        <v>43</v>
      </c>
      <c r="I359" s="12"/>
      <c r="J359" s="12" t="s">
        <v>44</v>
      </c>
      <c r="K359" s="12" t="b">
        <v>1</v>
      </c>
      <c r="L359" s="12">
        <v>6</v>
      </c>
      <c r="M359" s="8">
        <v>2021</v>
      </c>
      <c r="N359" s="9">
        <v>2200000</v>
      </c>
      <c r="O359" s="13">
        <v>42258</v>
      </c>
      <c r="P359" s="13">
        <v>42258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60</v>
      </c>
      <c r="H360" s="12" t="s">
        <v>43</v>
      </c>
      <c r="I360" s="12"/>
      <c r="J360" s="12" t="s">
        <v>44</v>
      </c>
      <c r="K360" s="12" t="b">
        <v>1</v>
      </c>
      <c r="L360" s="12">
        <v>0</v>
      </c>
      <c r="M360" s="8">
        <v>2015</v>
      </c>
      <c r="N360" s="9">
        <v>2253000</v>
      </c>
      <c r="O360" s="13">
        <v>42258</v>
      </c>
      <c r="P360" s="13">
        <v>42258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60</v>
      </c>
      <c r="H361" s="12" t="s">
        <v>43</v>
      </c>
      <c r="I361" s="12"/>
      <c r="J361" s="12" t="s">
        <v>44</v>
      </c>
      <c r="K361" s="12" t="b">
        <v>1</v>
      </c>
      <c r="L361" s="12">
        <v>2</v>
      </c>
      <c r="M361" s="8">
        <v>2017</v>
      </c>
      <c r="N361" s="9">
        <v>2150000</v>
      </c>
      <c r="O361" s="13">
        <v>42258</v>
      </c>
      <c r="P361" s="13">
        <v>42258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767</v>
      </c>
      <c r="H362" s="12">
        <v>12.7</v>
      </c>
      <c r="I362" s="12"/>
      <c r="J362" s="12" t="s">
        <v>385</v>
      </c>
      <c r="K362" s="12" t="b">
        <v>1</v>
      </c>
      <c r="L362" s="12">
        <v>5</v>
      </c>
      <c r="M362" s="8">
        <v>2020</v>
      </c>
      <c r="N362" s="9">
        <v>0</v>
      </c>
      <c r="O362" s="13">
        <v>42258</v>
      </c>
      <c r="P362" s="13">
        <v>42258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767</v>
      </c>
      <c r="H363" s="12">
        <v>12.7</v>
      </c>
      <c r="I363" s="12"/>
      <c r="J363" s="12" t="s">
        <v>385</v>
      </c>
      <c r="K363" s="12" t="b">
        <v>1</v>
      </c>
      <c r="L363" s="12">
        <v>4</v>
      </c>
      <c r="M363" s="8">
        <v>2019</v>
      </c>
      <c r="N363" s="9">
        <v>0</v>
      </c>
      <c r="O363" s="13">
        <v>42258</v>
      </c>
      <c r="P363" s="13">
        <v>42258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767</v>
      </c>
      <c r="H364" s="12">
        <v>12.7</v>
      </c>
      <c r="I364" s="12"/>
      <c r="J364" s="12" t="s">
        <v>385</v>
      </c>
      <c r="K364" s="12" t="b">
        <v>1</v>
      </c>
      <c r="L364" s="12">
        <v>3</v>
      </c>
      <c r="M364" s="8">
        <v>2018</v>
      </c>
      <c r="N364" s="9">
        <v>0</v>
      </c>
      <c r="O364" s="13">
        <v>42258</v>
      </c>
      <c r="P364" s="13">
        <v>42258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767</v>
      </c>
      <c r="H365" s="12">
        <v>12.7</v>
      </c>
      <c r="I365" s="12"/>
      <c r="J365" s="12" t="s">
        <v>385</v>
      </c>
      <c r="K365" s="12" t="b">
        <v>1</v>
      </c>
      <c r="L365" s="12">
        <v>1</v>
      </c>
      <c r="M365" s="8">
        <v>2016</v>
      </c>
      <c r="N365" s="9">
        <v>0</v>
      </c>
      <c r="O365" s="13">
        <v>42258</v>
      </c>
      <c r="P365" s="13">
        <v>42258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767</v>
      </c>
      <c r="H366" s="12">
        <v>12.7</v>
      </c>
      <c r="I366" s="12"/>
      <c r="J366" s="12" t="s">
        <v>385</v>
      </c>
      <c r="K366" s="12" t="b">
        <v>1</v>
      </c>
      <c r="L366" s="12">
        <v>7</v>
      </c>
      <c r="M366" s="8">
        <v>2022</v>
      </c>
      <c r="N366" s="9">
        <v>0</v>
      </c>
      <c r="O366" s="13">
        <v>42258</v>
      </c>
      <c r="P366" s="13">
        <v>42258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1020</v>
      </c>
      <c r="H367" s="12">
        <v>16.3</v>
      </c>
      <c r="I367" s="12"/>
      <c r="J367" s="12" t="s">
        <v>481</v>
      </c>
      <c r="K367" s="12" t="b">
        <v>1</v>
      </c>
      <c r="L367" s="12">
        <v>6</v>
      </c>
      <c r="M367" s="8">
        <v>2021</v>
      </c>
      <c r="N367" s="9">
        <v>0</v>
      </c>
      <c r="O367" s="13">
        <v>42258</v>
      </c>
      <c r="P367" s="13">
        <v>42258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1020</v>
      </c>
      <c r="H368" s="12">
        <v>16.3</v>
      </c>
      <c r="I368" s="12"/>
      <c r="J368" s="12" t="s">
        <v>481</v>
      </c>
      <c r="K368" s="12" t="b">
        <v>1</v>
      </c>
      <c r="L368" s="12">
        <v>3</v>
      </c>
      <c r="M368" s="8">
        <v>2018</v>
      </c>
      <c r="N368" s="9">
        <v>0</v>
      </c>
      <c r="O368" s="13">
        <v>42258</v>
      </c>
      <c r="P368" s="13">
        <v>42258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767</v>
      </c>
      <c r="H369" s="12">
        <v>12.7</v>
      </c>
      <c r="I369" s="12"/>
      <c r="J369" s="12" t="s">
        <v>385</v>
      </c>
      <c r="K369" s="12" t="b">
        <v>1</v>
      </c>
      <c r="L369" s="12">
        <v>0</v>
      </c>
      <c r="M369" s="8">
        <v>2015</v>
      </c>
      <c r="N369" s="9">
        <v>0</v>
      </c>
      <c r="O369" s="13">
        <v>42258</v>
      </c>
      <c r="P369" s="13">
        <v>42258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767</v>
      </c>
      <c r="H370" s="12">
        <v>12.7</v>
      </c>
      <c r="I370" s="12"/>
      <c r="J370" s="12" t="s">
        <v>385</v>
      </c>
      <c r="K370" s="12" t="b">
        <v>1</v>
      </c>
      <c r="L370" s="12">
        <v>2</v>
      </c>
      <c r="M370" s="8">
        <v>2017</v>
      </c>
      <c r="N370" s="9">
        <v>0</v>
      </c>
      <c r="O370" s="13">
        <v>42258</v>
      </c>
      <c r="P370" s="13">
        <v>42258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767</v>
      </c>
      <c r="H371" s="12">
        <v>12.7</v>
      </c>
      <c r="I371" s="12"/>
      <c r="J371" s="12" t="s">
        <v>385</v>
      </c>
      <c r="K371" s="12" t="b">
        <v>1</v>
      </c>
      <c r="L371" s="12">
        <v>6</v>
      </c>
      <c r="M371" s="8">
        <v>2021</v>
      </c>
      <c r="N371" s="9">
        <v>0</v>
      </c>
      <c r="O371" s="13">
        <v>42258</v>
      </c>
      <c r="P371" s="13">
        <v>42258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765</v>
      </c>
      <c r="H372" s="12">
        <v>12.6</v>
      </c>
      <c r="I372" s="12"/>
      <c r="J372" s="12" t="s">
        <v>382</v>
      </c>
      <c r="K372" s="12" t="b">
        <v>1</v>
      </c>
      <c r="L372" s="12">
        <v>3</v>
      </c>
      <c r="M372" s="8">
        <v>2018</v>
      </c>
      <c r="N372" s="9">
        <v>0</v>
      </c>
      <c r="O372" s="13">
        <v>42258</v>
      </c>
      <c r="P372" s="13">
        <v>42258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765</v>
      </c>
      <c r="H373" s="12">
        <v>12.6</v>
      </c>
      <c r="I373" s="12"/>
      <c r="J373" s="12" t="s">
        <v>382</v>
      </c>
      <c r="K373" s="12" t="b">
        <v>1</v>
      </c>
      <c r="L373" s="12">
        <v>0</v>
      </c>
      <c r="M373" s="8">
        <v>2015</v>
      </c>
      <c r="N373" s="9">
        <v>0</v>
      </c>
      <c r="O373" s="13">
        <v>42258</v>
      </c>
      <c r="P373" s="13">
        <v>42258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765</v>
      </c>
      <c r="H374" s="12">
        <v>12.6</v>
      </c>
      <c r="I374" s="12"/>
      <c r="J374" s="12" t="s">
        <v>382</v>
      </c>
      <c r="K374" s="12" t="b">
        <v>1</v>
      </c>
      <c r="L374" s="12">
        <v>1</v>
      </c>
      <c r="M374" s="8">
        <v>2016</v>
      </c>
      <c r="N374" s="9">
        <v>0</v>
      </c>
      <c r="O374" s="13">
        <v>42258</v>
      </c>
      <c r="P374" s="13">
        <v>42258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765</v>
      </c>
      <c r="H375" s="12">
        <v>12.6</v>
      </c>
      <c r="I375" s="12"/>
      <c r="J375" s="12" t="s">
        <v>382</v>
      </c>
      <c r="K375" s="12" t="b">
        <v>1</v>
      </c>
      <c r="L375" s="12">
        <v>5</v>
      </c>
      <c r="M375" s="8">
        <v>2020</v>
      </c>
      <c r="N375" s="9">
        <v>0</v>
      </c>
      <c r="O375" s="13">
        <v>42258</v>
      </c>
      <c r="P375" s="13">
        <v>42258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765</v>
      </c>
      <c r="H376" s="12">
        <v>12.6</v>
      </c>
      <c r="I376" s="12"/>
      <c r="J376" s="12" t="s">
        <v>382</v>
      </c>
      <c r="K376" s="12" t="b">
        <v>1</v>
      </c>
      <c r="L376" s="12">
        <v>7</v>
      </c>
      <c r="M376" s="8">
        <v>2022</v>
      </c>
      <c r="N376" s="9">
        <v>0</v>
      </c>
      <c r="O376" s="13">
        <v>42258</v>
      </c>
      <c r="P376" s="13">
        <v>42258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765</v>
      </c>
      <c r="H377" s="12">
        <v>12.6</v>
      </c>
      <c r="I377" s="12"/>
      <c r="J377" s="12" t="s">
        <v>382</v>
      </c>
      <c r="K377" s="12" t="b">
        <v>1</v>
      </c>
      <c r="L377" s="12">
        <v>2</v>
      </c>
      <c r="M377" s="8">
        <v>2017</v>
      </c>
      <c r="N377" s="9">
        <v>0</v>
      </c>
      <c r="O377" s="13">
        <v>42258</v>
      </c>
      <c r="P377" s="13">
        <v>42258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765</v>
      </c>
      <c r="H378" s="12">
        <v>12.6</v>
      </c>
      <c r="I378" s="12"/>
      <c r="J378" s="12" t="s">
        <v>382</v>
      </c>
      <c r="K378" s="12" t="b">
        <v>1</v>
      </c>
      <c r="L378" s="12">
        <v>4</v>
      </c>
      <c r="M378" s="8">
        <v>2019</v>
      </c>
      <c r="N378" s="9">
        <v>0</v>
      </c>
      <c r="O378" s="13">
        <v>42258</v>
      </c>
      <c r="P378" s="13">
        <v>42258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765</v>
      </c>
      <c r="H379" s="12">
        <v>12.6</v>
      </c>
      <c r="I379" s="12"/>
      <c r="J379" s="12" t="s">
        <v>382</v>
      </c>
      <c r="K379" s="12" t="b">
        <v>1</v>
      </c>
      <c r="L379" s="12">
        <v>6</v>
      </c>
      <c r="M379" s="8">
        <v>2021</v>
      </c>
      <c r="N379" s="9">
        <v>0</v>
      </c>
      <c r="O379" s="13">
        <v>42258</v>
      </c>
      <c r="P379" s="13">
        <v>42258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1020</v>
      </c>
      <c r="H380" s="12">
        <v>16.3</v>
      </c>
      <c r="I380" s="12"/>
      <c r="J380" s="12" t="s">
        <v>481</v>
      </c>
      <c r="K380" s="12" t="b">
        <v>1</v>
      </c>
      <c r="L380" s="12">
        <v>0</v>
      </c>
      <c r="M380" s="8">
        <v>2015</v>
      </c>
      <c r="N380" s="9">
        <v>0</v>
      </c>
      <c r="O380" s="13">
        <v>42258</v>
      </c>
      <c r="P380" s="13">
        <v>42258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1020</v>
      </c>
      <c r="H381" s="12">
        <v>16.3</v>
      </c>
      <c r="I381" s="12"/>
      <c r="J381" s="12" t="s">
        <v>481</v>
      </c>
      <c r="K381" s="12" t="b">
        <v>1</v>
      </c>
      <c r="L381" s="12">
        <v>4</v>
      </c>
      <c r="M381" s="8">
        <v>2019</v>
      </c>
      <c r="N381" s="9">
        <v>0</v>
      </c>
      <c r="O381" s="13">
        <v>42258</v>
      </c>
      <c r="P381" s="13">
        <v>42258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1020</v>
      </c>
      <c r="H382" s="12">
        <v>16.3</v>
      </c>
      <c r="I382" s="12"/>
      <c r="J382" s="12" t="s">
        <v>481</v>
      </c>
      <c r="K382" s="12" t="b">
        <v>1</v>
      </c>
      <c r="L382" s="12">
        <v>7</v>
      </c>
      <c r="M382" s="8">
        <v>2022</v>
      </c>
      <c r="N382" s="9">
        <v>0</v>
      </c>
      <c r="O382" s="13">
        <v>42258</v>
      </c>
      <c r="P382" s="13">
        <v>42258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1020</v>
      </c>
      <c r="H383" s="12">
        <v>16.3</v>
      </c>
      <c r="I383" s="12"/>
      <c r="J383" s="12" t="s">
        <v>481</v>
      </c>
      <c r="K383" s="12" t="b">
        <v>1</v>
      </c>
      <c r="L383" s="12">
        <v>1</v>
      </c>
      <c r="M383" s="8">
        <v>2016</v>
      </c>
      <c r="N383" s="9">
        <v>0</v>
      </c>
      <c r="O383" s="13">
        <v>42258</v>
      </c>
      <c r="P383" s="13">
        <v>42258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1020</v>
      </c>
      <c r="H384" s="12">
        <v>16.3</v>
      </c>
      <c r="I384" s="12"/>
      <c r="J384" s="12" t="s">
        <v>481</v>
      </c>
      <c r="K384" s="12" t="b">
        <v>1</v>
      </c>
      <c r="L384" s="12">
        <v>2</v>
      </c>
      <c r="M384" s="8">
        <v>2017</v>
      </c>
      <c r="N384" s="9">
        <v>0</v>
      </c>
      <c r="O384" s="13">
        <v>42258</v>
      </c>
      <c r="P384" s="13">
        <v>42258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1020</v>
      </c>
      <c r="H385" s="12">
        <v>16.3</v>
      </c>
      <c r="I385" s="12"/>
      <c r="J385" s="12" t="s">
        <v>481</v>
      </c>
      <c r="K385" s="12" t="b">
        <v>1</v>
      </c>
      <c r="L385" s="12">
        <v>5</v>
      </c>
      <c r="M385" s="8">
        <v>2020</v>
      </c>
      <c r="N385" s="9">
        <v>0</v>
      </c>
      <c r="O385" s="13">
        <v>42258</v>
      </c>
      <c r="P385" s="13">
        <v>42258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670</v>
      </c>
      <c r="H386" s="12">
        <v>12.1</v>
      </c>
      <c r="I386" s="12"/>
      <c r="J386" s="12" t="s">
        <v>94</v>
      </c>
      <c r="K386" s="12" t="b">
        <v>1</v>
      </c>
      <c r="L386" s="12">
        <v>4</v>
      </c>
      <c r="M386" s="8">
        <v>2019</v>
      </c>
      <c r="N386" s="9">
        <v>0</v>
      </c>
      <c r="O386" s="13">
        <v>42258</v>
      </c>
      <c r="P386" s="13">
        <v>42258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670</v>
      </c>
      <c r="H387" s="12">
        <v>12.1</v>
      </c>
      <c r="I387" s="12"/>
      <c r="J387" s="12" t="s">
        <v>94</v>
      </c>
      <c r="K387" s="12" t="b">
        <v>1</v>
      </c>
      <c r="L387" s="12">
        <v>6</v>
      </c>
      <c r="M387" s="8">
        <v>2021</v>
      </c>
      <c r="N387" s="9">
        <v>0</v>
      </c>
      <c r="O387" s="13">
        <v>42258</v>
      </c>
      <c r="P387" s="13">
        <v>42258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670</v>
      </c>
      <c r="H388" s="12">
        <v>12.1</v>
      </c>
      <c r="I388" s="12"/>
      <c r="J388" s="12" t="s">
        <v>94</v>
      </c>
      <c r="K388" s="12" t="b">
        <v>1</v>
      </c>
      <c r="L388" s="12">
        <v>5</v>
      </c>
      <c r="M388" s="8">
        <v>2020</v>
      </c>
      <c r="N388" s="9">
        <v>0</v>
      </c>
      <c r="O388" s="13">
        <v>42258</v>
      </c>
      <c r="P388" s="13">
        <v>42258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670</v>
      </c>
      <c r="H389" s="12">
        <v>12.1</v>
      </c>
      <c r="I389" s="12"/>
      <c r="J389" s="12" t="s">
        <v>94</v>
      </c>
      <c r="K389" s="12" t="b">
        <v>1</v>
      </c>
      <c r="L389" s="12">
        <v>0</v>
      </c>
      <c r="M389" s="8">
        <v>2015</v>
      </c>
      <c r="N389" s="9">
        <v>60627.16</v>
      </c>
      <c r="O389" s="13">
        <v>42258</v>
      </c>
      <c r="P389" s="13">
        <v>42258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670</v>
      </c>
      <c r="H390" s="12">
        <v>12.1</v>
      </c>
      <c r="I390" s="12"/>
      <c r="J390" s="12" t="s">
        <v>94</v>
      </c>
      <c r="K390" s="12" t="b">
        <v>1</v>
      </c>
      <c r="L390" s="12">
        <v>1</v>
      </c>
      <c r="M390" s="8">
        <v>2016</v>
      </c>
      <c r="N390" s="9">
        <v>0</v>
      </c>
      <c r="O390" s="13">
        <v>42258</v>
      </c>
      <c r="P390" s="13">
        <v>42258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670</v>
      </c>
      <c r="H391" s="12">
        <v>12.1</v>
      </c>
      <c r="I391" s="12"/>
      <c r="J391" s="12" t="s">
        <v>94</v>
      </c>
      <c r="K391" s="12" t="b">
        <v>1</v>
      </c>
      <c r="L391" s="12">
        <v>3</v>
      </c>
      <c r="M391" s="8">
        <v>2018</v>
      </c>
      <c r="N391" s="9">
        <v>0</v>
      </c>
      <c r="O391" s="13">
        <v>42258</v>
      </c>
      <c r="P391" s="13">
        <v>42258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670</v>
      </c>
      <c r="H392" s="12">
        <v>12.1</v>
      </c>
      <c r="I392" s="12"/>
      <c r="J392" s="12" t="s">
        <v>94</v>
      </c>
      <c r="K392" s="12" t="b">
        <v>1</v>
      </c>
      <c r="L392" s="12">
        <v>2</v>
      </c>
      <c r="M392" s="8">
        <v>2017</v>
      </c>
      <c r="N392" s="9">
        <v>0</v>
      </c>
      <c r="O392" s="13">
        <v>42258</v>
      </c>
      <c r="P392" s="13">
        <v>42258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670</v>
      </c>
      <c r="H393" s="12">
        <v>12.1</v>
      </c>
      <c r="I393" s="12"/>
      <c r="J393" s="12" t="s">
        <v>94</v>
      </c>
      <c r="K393" s="12" t="b">
        <v>1</v>
      </c>
      <c r="L393" s="12">
        <v>7</v>
      </c>
      <c r="M393" s="8">
        <v>2022</v>
      </c>
      <c r="N393" s="9">
        <v>0</v>
      </c>
      <c r="O393" s="13">
        <v>42258</v>
      </c>
      <c r="P393" s="13">
        <v>42258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182</v>
      </c>
      <c r="H394" s="12" t="s">
        <v>342</v>
      </c>
      <c r="I394" s="12"/>
      <c r="J394" s="12" t="s">
        <v>343</v>
      </c>
      <c r="K394" s="12" t="b">
        <v>0</v>
      </c>
      <c r="L394" s="12">
        <v>1</v>
      </c>
      <c r="M394" s="8">
        <v>2016</v>
      </c>
      <c r="N394" s="9">
        <v>0</v>
      </c>
      <c r="O394" s="13">
        <v>42258</v>
      </c>
      <c r="P394" s="13">
        <v>42258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182</v>
      </c>
      <c r="H395" s="12" t="s">
        <v>342</v>
      </c>
      <c r="I395" s="12"/>
      <c r="J395" s="12" t="s">
        <v>343</v>
      </c>
      <c r="K395" s="12" t="b">
        <v>0</v>
      </c>
      <c r="L395" s="12">
        <v>3</v>
      </c>
      <c r="M395" s="8">
        <v>2018</v>
      </c>
      <c r="N395" s="9">
        <v>0</v>
      </c>
      <c r="O395" s="13">
        <v>42258</v>
      </c>
      <c r="P395" s="13">
        <v>42258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182</v>
      </c>
      <c r="H396" s="12" t="s">
        <v>342</v>
      </c>
      <c r="I396" s="12"/>
      <c r="J396" s="12" t="s">
        <v>343</v>
      </c>
      <c r="K396" s="12" t="b">
        <v>0</v>
      </c>
      <c r="L396" s="12">
        <v>4</v>
      </c>
      <c r="M396" s="8">
        <v>2019</v>
      </c>
      <c r="N396" s="9">
        <v>0</v>
      </c>
      <c r="O396" s="13">
        <v>42258</v>
      </c>
      <c r="P396" s="13">
        <v>42258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182</v>
      </c>
      <c r="H397" s="12" t="s">
        <v>342</v>
      </c>
      <c r="I397" s="12"/>
      <c r="J397" s="12" t="s">
        <v>343</v>
      </c>
      <c r="K397" s="12" t="b">
        <v>0</v>
      </c>
      <c r="L397" s="12">
        <v>5</v>
      </c>
      <c r="M397" s="8">
        <v>2020</v>
      </c>
      <c r="N397" s="9">
        <v>0</v>
      </c>
      <c r="O397" s="13">
        <v>42258</v>
      </c>
      <c r="P397" s="13">
        <v>42258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182</v>
      </c>
      <c r="H398" s="12" t="s">
        <v>342</v>
      </c>
      <c r="I398" s="12"/>
      <c r="J398" s="12" t="s">
        <v>343</v>
      </c>
      <c r="K398" s="12" t="b">
        <v>0</v>
      </c>
      <c r="L398" s="12">
        <v>6</v>
      </c>
      <c r="M398" s="8">
        <v>2021</v>
      </c>
      <c r="N398" s="9">
        <v>0</v>
      </c>
      <c r="O398" s="13">
        <v>42258</v>
      </c>
      <c r="P398" s="13">
        <v>42258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410</v>
      </c>
      <c r="H399" s="12">
        <v>8</v>
      </c>
      <c r="I399" s="12"/>
      <c r="J399" s="12" t="s">
        <v>142</v>
      </c>
      <c r="K399" s="12" t="b">
        <v>1</v>
      </c>
      <c r="L399" s="12">
        <v>6</v>
      </c>
      <c r="M399" s="8">
        <v>2021</v>
      </c>
      <c r="N399" s="9">
        <v>0</v>
      </c>
      <c r="O399" s="13">
        <v>42258</v>
      </c>
      <c r="P399" s="13">
        <v>42258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182</v>
      </c>
      <c r="H400" s="12" t="s">
        <v>342</v>
      </c>
      <c r="I400" s="12"/>
      <c r="J400" s="12" t="s">
        <v>343</v>
      </c>
      <c r="K400" s="12" t="b">
        <v>0</v>
      </c>
      <c r="L400" s="12">
        <v>2</v>
      </c>
      <c r="M400" s="8">
        <v>2017</v>
      </c>
      <c r="N400" s="9">
        <v>0</v>
      </c>
      <c r="O400" s="13">
        <v>42258</v>
      </c>
      <c r="P400" s="13">
        <v>42258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182</v>
      </c>
      <c r="H401" s="12" t="s">
        <v>342</v>
      </c>
      <c r="I401" s="12"/>
      <c r="J401" s="12" t="s">
        <v>343</v>
      </c>
      <c r="K401" s="12" t="b">
        <v>0</v>
      </c>
      <c r="L401" s="12">
        <v>0</v>
      </c>
      <c r="M401" s="8">
        <v>2015</v>
      </c>
      <c r="N401" s="9">
        <v>0</v>
      </c>
      <c r="O401" s="13">
        <v>42258</v>
      </c>
      <c r="P401" s="13">
        <v>42258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182</v>
      </c>
      <c r="H402" s="12" t="s">
        <v>342</v>
      </c>
      <c r="I402" s="12"/>
      <c r="J402" s="12" t="s">
        <v>343</v>
      </c>
      <c r="K402" s="12" t="b">
        <v>0</v>
      </c>
      <c r="L402" s="12">
        <v>7</v>
      </c>
      <c r="M402" s="8">
        <v>2022</v>
      </c>
      <c r="N402" s="9">
        <v>0</v>
      </c>
      <c r="O402" s="13">
        <v>42258</v>
      </c>
      <c r="P402" s="13">
        <v>42258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763</v>
      </c>
      <c r="H403" s="12">
        <v>12.5</v>
      </c>
      <c r="I403" s="12"/>
      <c r="J403" s="12" t="s">
        <v>378</v>
      </c>
      <c r="K403" s="12" t="b">
        <v>1</v>
      </c>
      <c r="L403" s="12">
        <v>5</v>
      </c>
      <c r="M403" s="8">
        <v>2020</v>
      </c>
      <c r="N403" s="9">
        <v>0</v>
      </c>
      <c r="O403" s="13">
        <v>42258</v>
      </c>
      <c r="P403" s="13">
        <v>42258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763</v>
      </c>
      <c r="H404" s="12">
        <v>12.5</v>
      </c>
      <c r="I404" s="12"/>
      <c r="J404" s="12" t="s">
        <v>378</v>
      </c>
      <c r="K404" s="12" t="b">
        <v>1</v>
      </c>
      <c r="L404" s="12">
        <v>0</v>
      </c>
      <c r="M404" s="8">
        <v>2015</v>
      </c>
      <c r="N404" s="9">
        <v>399066</v>
      </c>
      <c r="O404" s="13">
        <v>42258</v>
      </c>
      <c r="P404" s="13">
        <v>42258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763</v>
      </c>
      <c r="H405" s="12">
        <v>12.5</v>
      </c>
      <c r="I405" s="12"/>
      <c r="J405" s="12" t="s">
        <v>378</v>
      </c>
      <c r="K405" s="12" t="b">
        <v>1</v>
      </c>
      <c r="L405" s="12">
        <v>3</v>
      </c>
      <c r="M405" s="8">
        <v>2018</v>
      </c>
      <c r="N405" s="9">
        <v>0</v>
      </c>
      <c r="O405" s="13">
        <v>42258</v>
      </c>
      <c r="P405" s="13">
        <v>42258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763</v>
      </c>
      <c r="H406" s="12">
        <v>12.5</v>
      </c>
      <c r="I406" s="12"/>
      <c r="J406" s="12" t="s">
        <v>378</v>
      </c>
      <c r="K406" s="12" t="b">
        <v>1</v>
      </c>
      <c r="L406" s="12">
        <v>4</v>
      </c>
      <c r="M406" s="8">
        <v>2019</v>
      </c>
      <c r="N406" s="9">
        <v>0</v>
      </c>
      <c r="O406" s="13">
        <v>42258</v>
      </c>
      <c r="P406" s="13">
        <v>42258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763</v>
      </c>
      <c r="H407" s="12">
        <v>12.5</v>
      </c>
      <c r="I407" s="12"/>
      <c r="J407" s="12" t="s">
        <v>378</v>
      </c>
      <c r="K407" s="12" t="b">
        <v>1</v>
      </c>
      <c r="L407" s="12">
        <v>1</v>
      </c>
      <c r="M407" s="8">
        <v>2016</v>
      </c>
      <c r="N407" s="9">
        <v>0</v>
      </c>
      <c r="O407" s="13">
        <v>42258</v>
      </c>
      <c r="P407" s="13">
        <v>42258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763</v>
      </c>
      <c r="H408" s="12">
        <v>12.5</v>
      </c>
      <c r="I408" s="12"/>
      <c r="J408" s="12" t="s">
        <v>378</v>
      </c>
      <c r="K408" s="12" t="b">
        <v>1</v>
      </c>
      <c r="L408" s="12">
        <v>7</v>
      </c>
      <c r="M408" s="8">
        <v>2022</v>
      </c>
      <c r="N408" s="9">
        <v>0</v>
      </c>
      <c r="O408" s="13">
        <v>42258</v>
      </c>
      <c r="P408" s="13">
        <v>42258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763</v>
      </c>
      <c r="H409" s="12">
        <v>12.5</v>
      </c>
      <c r="I409" s="12"/>
      <c r="J409" s="12" t="s">
        <v>378</v>
      </c>
      <c r="K409" s="12" t="b">
        <v>1</v>
      </c>
      <c r="L409" s="12">
        <v>2</v>
      </c>
      <c r="M409" s="8">
        <v>2017</v>
      </c>
      <c r="N409" s="9">
        <v>0</v>
      </c>
      <c r="O409" s="13">
        <v>42258</v>
      </c>
      <c r="P409" s="13">
        <v>42258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763</v>
      </c>
      <c r="H410" s="12">
        <v>12.5</v>
      </c>
      <c r="I410" s="12"/>
      <c r="J410" s="12" t="s">
        <v>378</v>
      </c>
      <c r="K410" s="12" t="b">
        <v>1</v>
      </c>
      <c r="L410" s="12">
        <v>6</v>
      </c>
      <c r="M410" s="8">
        <v>2021</v>
      </c>
      <c r="N410" s="9">
        <v>0</v>
      </c>
      <c r="O410" s="13">
        <v>42258</v>
      </c>
      <c r="P410" s="13">
        <v>42258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410</v>
      </c>
      <c r="H411" s="12">
        <v>8</v>
      </c>
      <c r="I411" s="12"/>
      <c r="J411" s="12" t="s">
        <v>142</v>
      </c>
      <c r="K411" s="12" t="b">
        <v>1</v>
      </c>
      <c r="L411" s="12">
        <v>4</v>
      </c>
      <c r="M411" s="8">
        <v>2019</v>
      </c>
      <c r="N411" s="9">
        <v>0</v>
      </c>
      <c r="O411" s="13">
        <v>42258</v>
      </c>
      <c r="P411" s="13">
        <v>42258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410</v>
      </c>
      <c r="H412" s="12">
        <v>8</v>
      </c>
      <c r="I412" s="12"/>
      <c r="J412" s="12" t="s">
        <v>142</v>
      </c>
      <c r="K412" s="12" t="b">
        <v>1</v>
      </c>
      <c r="L412" s="12">
        <v>3</v>
      </c>
      <c r="M412" s="8">
        <v>2018</v>
      </c>
      <c r="N412" s="9">
        <v>0</v>
      </c>
      <c r="O412" s="13">
        <v>42258</v>
      </c>
      <c r="P412" s="13">
        <v>42258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410</v>
      </c>
      <c r="H413" s="12">
        <v>8</v>
      </c>
      <c r="I413" s="12"/>
      <c r="J413" s="12" t="s">
        <v>142</v>
      </c>
      <c r="K413" s="12" t="b">
        <v>1</v>
      </c>
      <c r="L413" s="12">
        <v>0</v>
      </c>
      <c r="M413" s="8">
        <v>2015</v>
      </c>
      <c r="N413" s="9">
        <v>0</v>
      </c>
      <c r="O413" s="13">
        <v>42258</v>
      </c>
      <c r="P413" s="13">
        <v>42258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410</v>
      </c>
      <c r="H414" s="12">
        <v>8</v>
      </c>
      <c r="I414" s="12"/>
      <c r="J414" s="12" t="s">
        <v>142</v>
      </c>
      <c r="K414" s="12" t="b">
        <v>1</v>
      </c>
      <c r="L414" s="12">
        <v>5</v>
      </c>
      <c r="M414" s="8">
        <v>2020</v>
      </c>
      <c r="N414" s="9">
        <v>0</v>
      </c>
      <c r="O414" s="13">
        <v>42258</v>
      </c>
      <c r="P414" s="13">
        <v>42258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410</v>
      </c>
      <c r="H415" s="12">
        <v>8</v>
      </c>
      <c r="I415" s="12"/>
      <c r="J415" s="12" t="s">
        <v>142</v>
      </c>
      <c r="K415" s="12" t="b">
        <v>1</v>
      </c>
      <c r="L415" s="12">
        <v>7</v>
      </c>
      <c r="M415" s="8">
        <v>2022</v>
      </c>
      <c r="N415" s="9">
        <v>0</v>
      </c>
      <c r="O415" s="13">
        <v>42258</v>
      </c>
      <c r="P415" s="13">
        <v>42258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410</v>
      </c>
      <c r="H416" s="12">
        <v>8</v>
      </c>
      <c r="I416" s="12"/>
      <c r="J416" s="12" t="s">
        <v>142</v>
      </c>
      <c r="K416" s="12" t="b">
        <v>1</v>
      </c>
      <c r="L416" s="12">
        <v>1</v>
      </c>
      <c r="M416" s="8">
        <v>2016</v>
      </c>
      <c r="N416" s="9">
        <v>0</v>
      </c>
      <c r="O416" s="13">
        <v>42258</v>
      </c>
      <c r="P416" s="13">
        <v>42258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410</v>
      </c>
      <c r="H417" s="12">
        <v>8</v>
      </c>
      <c r="I417" s="12"/>
      <c r="J417" s="12" t="s">
        <v>142</v>
      </c>
      <c r="K417" s="12" t="b">
        <v>1</v>
      </c>
      <c r="L417" s="12">
        <v>2</v>
      </c>
      <c r="M417" s="8">
        <v>2017</v>
      </c>
      <c r="N417" s="9">
        <v>0</v>
      </c>
      <c r="O417" s="13">
        <v>42258</v>
      </c>
      <c r="P417" s="13">
        <v>42258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540</v>
      </c>
      <c r="H418" s="12" t="s">
        <v>80</v>
      </c>
      <c r="I418" s="12" t="s">
        <v>482</v>
      </c>
      <c r="J418" s="12" t="s">
        <v>374</v>
      </c>
      <c r="K418" s="12" t="b">
        <v>0</v>
      </c>
      <c r="L418" s="12">
        <v>1</v>
      </c>
      <c r="M418" s="8">
        <v>2016</v>
      </c>
      <c r="N418" s="9">
        <v>879</v>
      </c>
      <c r="O418" s="13">
        <v>42258</v>
      </c>
      <c r="P418" s="13">
        <v>42258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540</v>
      </c>
      <c r="H419" s="12" t="s">
        <v>80</v>
      </c>
      <c r="I419" s="12" t="s">
        <v>482</v>
      </c>
      <c r="J419" s="12" t="s">
        <v>374</v>
      </c>
      <c r="K419" s="12" t="b">
        <v>0</v>
      </c>
      <c r="L419" s="12">
        <v>4</v>
      </c>
      <c r="M419" s="8">
        <v>2019</v>
      </c>
      <c r="N419" s="9">
        <v>310</v>
      </c>
      <c r="O419" s="13">
        <v>42258</v>
      </c>
      <c r="P419" s="13">
        <v>42258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540</v>
      </c>
      <c r="H420" s="12" t="s">
        <v>80</v>
      </c>
      <c r="I420" s="12" t="s">
        <v>482</v>
      </c>
      <c r="J420" s="12" t="s">
        <v>374</v>
      </c>
      <c r="K420" s="12" t="b">
        <v>0</v>
      </c>
      <c r="L420" s="12">
        <v>7</v>
      </c>
      <c r="M420" s="8">
        <v>2022</v>
      </c>
      <c r="N420" s="9">
        <v>559</v>
      </c>
      <c r="O420" s="13">
        <v>42258</v>
      </c>
      <c r="P420" s="13">
        <v>42258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540</v>
      </c>
      <c r="H421" s="12" t="s">
        <v>80</v>
      </c>
      <c r="I421" s="12" t="s">
        <v>482</v>
      </c>
      <c r="J421" s="12" t="s">
        <v>374</v>
      </c>
      <c r="K421" s="12" t="b">
        <v>0</v>
      </c>
      <c r="L421" s="12">
        <v>5</v>
      </c>
      <c r="M421" s="8">
        <v>2020</v>
      </c>
      <c r="N421" s="9">
        <v>357</v>
      </c>
      <c r="O421" s="13">
        <v>42258</v>
      </c>
      <c r="P421" s="13">
        <v>42258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540</v>
      </c>
      <c r="H422" s="12" t="s">
        <v>80</v>
      </c>
      <c r="I422" s="12" t="s">
        <v>482</v>
      </c>
      <c r="J422" s="12" t="s">
        <v>374</v>
      </c>
      <c r="K422" s="12" t="b">
        <v>0</v>
      </c>
      <c r="L422" s="12">
        <v>3</v>
      </c>
      <c r="M422" s="8">
        <v>2018</v>
      </c>
      <c r="N422" s="9">
        <v>289</v>
      </c>
      <c r="O422" s="13">
        <v>42258</v>
      </c>
      <c r="P422" s="13">
        <v>42258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540</v>
      </c>
      <c r="H423" s="12" t="s">
        <v>80</v>
      </c>
      <c r="I423" s="12" t="s">
        <v>482</v>
      </c>
      <c r="J423" s="12" t="s">
        <v>374</v>
      </c>
      <c r="K423" s="12" t="b">
        <v>0</v>
      </c>
      <c r="L423" s="12">
        <v>0</v>
      </c>
      <c r="M423" s="8">
        <v>2015</v>
      </c>
      <c r="N423" s="9">
        <v>853</v>
      </c>
      <c r="O423" s="13">
        <v>42258</v>
      </c>
      <c r="P423" s="13">
        <v>42258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540</v>
      </c>
      <c r="H424" s="12" t="s">
        <v>80</v>
      </c>
      <c r="I424" s="12" t="s">
        <v>482</v>
      </c>
      <c r="J424" s="12" t="s">
        <v>374</v>
      </c>
      <c r="K424" s="12" t="b">
        <v>0</v>
      </c>
      <c r="L424" s="12">
        <v>6</v>
      </c>
      <c r="M424" s="8">
        <v>2021</v>
      </c>
      <c r="N424" s="9">
        <v>493</v>
      </c>
      <c r="O424" s="13">
        <v>42258</v>
      </c>
      <c r="P424" s="13">
        <v>42258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540</v>
      </c>
      <c r="H425" s="12" t="s">
        <v>80</v>
      </c>
      <c r="I425" s="12" t="s">
        <v>482</v>
      </c>
      <c r="J425" s="12" t="s">
        <v>374</v>
      </c>
      <c r="K425" s="12" t="b">
        <v>0</v>
      </c>
      <c r="L425" s="12">
        <v>2</v>
      </c>
      <c r="M425" s="8">
        <v>2017</v>
      </c>
      <c r="N425" s="9">
        <v>544</v>
      </c>
      <c r="O425" s="13">
        <v>42258</v>
      </c>
      <c r="P425" s="13">
        <v>42258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184</v>
      </c>
      <c r="H426" s="12" t="s">
        <v>344</v>
      </c>
      <c r="I426" s="12"/>
      <c r="J426" s="12" t="s">
        <v>345</v>
      </c>
      <c r="K426" s="12" t="b">
        <v>0</v>
      </c>
      <c r="L426" s="12">
        <v>7</v>
      </c>
      <c r="M426" s="8">
        <v>2022</v>
      </c>
      <c r="N426" s="9">
        <v>0</v>
      </c>
      <c r="O426" s="13">
        <v>42258</v>
      </c>
      <c r="P426" s="13">
        <v>42258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184</v>
      </c>
      <c r="H427" s="12" t="s">
        <v>344</v>
      </c>
      <c r="I427" s="12"/>
      <c r="J427" s="12" t="s">
        <v>345</v>
      </c>
      <c r="K427" s="12" t="b">
        <v>0</v>
      </c>
      <c r="L427" s="12">
        <v>1</v>
      </c>
      <c r="M427" s="8">
        <v>2016</v>
      </c>
      <c r="N427" s="9">
        <v>0</v>
      </c>
      <c r="O427" s="13">
        <v>42258</v>
      </c>
      <c r="P427" s="13">
        <v>42258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184</v>
      </c>
      <c r="H428" s="12" t="s">
        <v>344</v>
      </c>
      <c r="I428" s="12"/>
      <c r="J428" s="12" t="s">
        <v>345</v>
      </c>
      <c r="K428" s="12" t="b">
        <v>0</v>
      </c>
      <c r="L428" s="12">
        <v>4</v>
      </c>
      <c r="M428" s="8">
        <v>2019</v>
      </c>
      <c r="N428" s="9">
        <v>0</v>
      </c>
      <c r="O428" s="13">
        <v>42258</v>
      </c>
      <c r="P428" s="13">
        <v>42258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184</v>
      </c>
      <c r="H429" s="12" t="s">
        <v>344</v>
      </c>
      <c r="I429" s="12"/>
      <c r="J429" s="12" t="s">
        <v>345</v>
      </c>
      <c r="K429" s="12" t="b">
        <v>0</v>
      </c>
      <c r="L429" s="12">
        <v>2</v>
      </c>
      <c r="M429" s="8">
        <v>2017</v>
      </c>
      <c r="N429" s="9">
        <v>0</v>
      </c>
      <c r="O429" s="13">
        <v>42258</v>
      </c>
      <c r="P429" s="13">
        <v>42258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184</v>
      </c>
      <c r="H430" s="12" t="s">
        <v>344</v>
      </c>
      <c r="I430" s="12"/>
      <c r="J430" s="12" t="s">
        <v>345</v>
      </c>
      <c r="K430" s="12" t="b">
        <v>0</v>
      </c>
      <c r="L430" s="12">
        <v>5</v>
      </c>
      <c r="M430" s="8">
        <v>2020</v>
      </c>
      <c r="N430" s="9">
        <v>0</v>
      </c>
      <c r="O430" s="13">
        <v>42258</v>
      </c>
      <c r="P430" s="13">
        <v>42258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184</v>
      </c>
      <c r="H431" s="12" t="s">
        <v>344</v>
      </c>
      <c r="I431" s="12"/>
      <c r="J431" s="12" t="s">
        <v>345</v>
      </c>
      <c r="K431" s="12" t="b">
        <v>0</v>
      </c>
      <c r="L431" s="12">
        <v>6</v>
      </c>
      <c r="M431" s="8">
        <v>2021</v>
      </c>
      <c r="N431" s="9">
        <v>0</v>
      </c>
      <c r="O431" s="13">
        <v>42258</v>
      </c>
      <c r="P431" s="13">
        <v>42258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184</v>
      </c>
      <c r="H432" s="12" t="s">
        <v>344</v>
      </c>
      <c r="I432" s="12"/>
      <c r="J432" s="12" t="s">
        <v>345</v>
      </c>
      <c r="K432" s="12" t="b">
        <v>0</v>
      </c>
      <c r="L432" s="12">
        <v>0</v>
      </c>
      <c r="M432" s="8">
        <v>2015</v>
      </c>
      <c r="N432" s="9">
        <v>0</v>
      </c>
      <c r="O432" s="13">
        <v>42258</v>
      </c>
      <c r="P432" s="13">
        <v>42258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184</v>
      </c>
      <c r="H433" s="12" t="s">
        <v>344</v>
      </c>
      <c r="I433" s="12"/>
      <c r="J433" s="12" t="s">
        <v>345</v>
      </c>
      <c r="K433" s="12" t="b">
        <v>0</v>
      </c>
      <c r="L433" s="12">
        <v>3</v>
      </c>
      <c r="M433" s="8">
        <v>2018</v>
      </c>
      <c r="N433" s="9">
        <v>0</v>
      </c>
      <c r="O433" s="13">
        <v>42258</v>
      </c>
      <c r="P433" s="13">
        <v>42258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590</v>
      </c>
      <c r="H434" s="12">
        <v>11.2</v>
      </c>
      <c r="I434" s="12"/>
      <c r="J434" s="12" t="s">
        <v>85</v>
      </c>
      <c r="K434" s="12" t="b">
        <v>1</v>
      </c>
      <c r="L434" s="12">
        <v>3</v>
      </c>
      <c r="M434" s="8">
        <v>2018</v>
      </c>
      <c r="N434" s="9">
        <v>3410000</v>
      </c>
      <c r="O434" s="13">
        <v>42258</v>
      </c>
      <c r="P434" s="13">
        <v>42258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590</v>
      </c>
      <c r="H435" s="12">
        <v>11.2</v>
      </c>
      <c r="I435" s="12"/>
      <c r="J435" s="12" t="s">
        <v>85</v>
      </c>
      <c r="K435" s="12" t="b">
        <v>1</v>
      </c>
      <c r="L435" s="12">
        <v>1</v>
      </c>
      <c r="M435" s="8">
        <v>2016</v>
      </c>
      <c r="N435" s="9">
        <v>3350000</v>
      </c>
      <c r="O435" s="13">
        <v>42258</v>
      </c>
      <c r="P435" s="13">
        <v>42258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590</v>
      </c>
      <c r="H436" s="12">
        <v>11.2</v>
      </c>
      <c r="I436" s="12"/>
      <c r="J436" s="12" t="s">
        <v>85</v>
      </c>
      <c r="K436" s="12" t="b">
        <v>1</v>
      </c>
      <c r="L436" s="12">
        <v>7</v>
      </c>
      <c r="M436" s="8">
        <v>2022</v>
      </c>
      <c r="N436" s="9">
        <v>3430000</v>
      </c>
      <c r="O436" s="13">
        <v>42258</v>
      </c>
      <c r="P436" s="13">
        <v>42258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590</v>
      </c>
      <c r="H437" s="12">
        <v>11.2</v>
      </c>
      <c r="I437" s="12"/>
      <c r="J437" s="12" t="s">
        <v>85</v>
      </c>
      <c r="K437" s="12" t="b">
        <v>1</v>
      </c>
      <c r="L437" s="12">
        <v>2</v>
      </c>
      <c r="M437" s="8">
        <v>2017</v>
      </c>
      <c r="N437" s="9">
        <v>3400000</v>
      </c>
      <c r="O437" s="13">
        <v>42258</v>
      </c>
      <c r="P437" s="13">
        <v>42258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590</v>
      </c>
      <c r="H438" s="12">
        <v>11.2</v>
      </c>
      <c r="I438" s="12"/>
      <c r="J438" s="12" t="s">
        <v>85</v>
      </c>
      <c r="K438" s="12" t="b">
        <v>1</v>
      </c>
      <c r="L438" s="12">
        <v>0</v>
      </c>
      <c r="M438" s="8">
        <v>2015</v>
      </c>
      <c r="N438" s="9">
        <v>3425001</v>
      </c>
      <c r="O438" s="13">
        <v>42258</v>
      </c>
      <c r="P438" s="13">
        <v>42258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590</v>
      </c>
      <c r="H439" s="12">
        <v>11.2</v>
      </c>
      <c r="I439" s="12"/>
      <c r="J439" s="12" t="s">
        <v>85</v>
      </c>
      <c r="K439" s="12" t="b">
        <v>1</v>
      </c>
      <c r="L439" s="12">
        <v>5</v>
      </c>
      <c r="M439" s="8">
        <v>2020</v>
      </c>
      <c r="N439" s="9">
        <v>3430000</v>
      </c>
      <c r="O439" s="13">
        <v>42258</v>
      </c>
      <c r="P439" s="13">
        <v>42258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590</v>
      </c>
      <c r="H440" s="12">
        <v>11.2</v>
      </c>
      <c r="I440" s="12"/>
      <c r="J440" s="12" t="s">
        <v>85</v>
      </c>
      <c r="K440" s="12" t="b">
        <v>1</v>
      </c>
      <c r="L440" s="12">
        <v>4</v>
      </c>
      <c r="M440" s="8">
        <v>2019</v>
      </c>
      <c r="N440" s="9">
        <v>3420000</v>
      </c>
      <c r="O440" s="13">
        <v>42258</v>
      </c>
      <c r="P440" s="13">
        <v>42258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590</v>
      </c>
      <c r="H441" s="12">
        <v>11.2</v>
      </c>
      <c r="I441" s="12"/>
      <c r="J441" s="12" t="s">
        <v>85</v>
      </c>
      <c r="K441" s="12" t="b">
        <v>1</v>
      </c>
      <c r="L441" s="12">
        <v>6</v>
      </c>
      <c r="M441" s="8">
        <v>2021</v>
      </c>
      <c r="N441" s="9">
        <v>3430000</v>
      </c>
      <c r="O441" s="13">
        <v>42258</v>
      </c>
      <c r="P441" s="13">
        <v>42258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700</v>
      </c>
      <c r="H442" s="12">
        <v>12.2</v>
      </c>
      <c r="I442" s="12"/>
      <c r="J442" s="12" t="s">
        <v>99</v>
      </c>
      <c r="K442" s="12" t="b">
        <v>0</v>
      </c>
      <c r="L442" s="12">
        <v>3</v>
      </c>
      <c r="M442" s="8">
        <v>2018</v>
      </c>
      <c r="N442" s="9">
        <v>0</v>
      </c>
      <c r="O442" s="13">
        <v>42258</v>
      </c>
      <c r="P442" s="13">
        <v>42258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700</v>
      </c>
      <c r="H443" s="12">
        <v>12.2</v>
      </c>
      <c r="I443" s="12"/>
      <c r="J443" s="12" t="s">
        <v>99</v>
      </c>
      <c r="K443" s="12" t="b">
        <v>0</v>
      </c>
      <c r="L443" s="12">
        <v>7</v>
      </c>
      <c r="M443" s="8">
        <v>2022</v>
      </c>
      <c r="N443" s="9">
        <v>0</v>
      </c>
      <c r="O443" s="13">
        <v>42258</v>
      </c>
      <c r="P443" s="13">
        <v>42258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700</v>
      </c>
      <c r="H444" s="12">
        <v>12.2</v>
      </c>
      <c r="I444" s="12"/>
      <c r="J444" s="12" t="s">
        <v>99</v>
      </c>
      <c r="K444" s="12" t="b">
        <v>0</v>
      </c>
      <c r="L444" s="12">
        <v>4</v>
      </c>
      <c r="M444" s="8">
        <v>2019</v>
      </c>
      <c r="N444" s="9">
        <v>0</v>
      </c>
      <c r="O444" s="13">
        <v>42258</v>
      </c>
      <c r="P444" s="13">
        <v>42258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700</v>
      </c>
      <c r="H445" s="12">
        <v>12.2</v>
      </c>
      <c r="I445" s="12"/>
      <c r="J445" s="12" t="s">
        <v>99</v>
      </c>
      <c r="K445" s="12" t="b">
        <v>0</v>
      </c>
      <c r="L445" s="12">
        <v>2</v>
      </c>
      <c r="M445" s="8">
        <v>2017</v>
      </c>
      <c r="N445" s="9">
        <v>0</v>
      </c>
      <c r="O445" s="13">
        <v>42258</v>
      </c>
      <c r="P445" s="13">
        <v>42258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700</v>
      </c>
      <c r="H446" s="12">
        <v>12.2</v>
      </c>
      <c r="I446" s="12"/>
      <c r="J446" s="12" t="s">
        <v>99</v>
      </c>
      <c r="K446" s="12" t="b">
        <v>0</v>
      </c>
      <c r="L446" s="12">
        <v>1</v>
      </c>
      <c r="M446" s="8">
        <v>2016</v>
      </c>
      <c r="N446" s="9">
        <v>0</v>
      </c>
      <c r="O446" s="13">
        <v>42258</v>
      </c>
      <c r="P446" s="13">
        <v>42258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700</v>
      </c>
      <c r="H447" s="12">
        <v>12.2</v>
      </c>
      <c r="I447" s="12"/>
      <c r="J447" s="12" t="s">
        <v>99</v>
      </c>
      <c r="K447" s="12" t="b">
        <v>0</v>
      </c>
      <c r="L447" s="12">
        <v>6</v>
      </c>
      <c r="M447" s="8">
        <v>2021</v>
      </c>
      <c r="N447" s="9">
        <v>0</v>
      </c>
      <c r="O447" s="13">
        <v>42258</v>
      </c>
      <c r="P447" s="13">
        <v>42258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700</v>
      </c>
      <c r="H448" s="12">
        <v>12.2</v>
      </c>
      <c r="I448" s="12"/>
      <c r="J448" s="12" t="s">
        <v>99</v>
      </c>
      <c r="K448" s="12" t="b">
        <v>0</v>
      </c>
      <c r="L448" s="12">
        <v>5</v>
      </c>
      <c r="M448" s="8">
        <v>2020</v>
      </c>
      <c r="N448" s="9">
        <v>0</v>
      </c>
      <c r="O448" s="13">
        <v>42258</v>
      </c>
      <c r="P448" s="13">
        <v>42258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700</v>
      </c>
      <c r="H449" s="12">
        <v>12.2</v>
      </c>
      <c r="I449" s="12"/>
      <c r="J449" s="12" t="s">
        <v>99</v>
      </c>
      <c r="K449" s="12" t="b">
        <v>0</v>
      </c>
      <c r="L449" s="12">
        <v>0</v>
      </c>
      <c r="M449" s="8">
        <v>2015</v>
      </c>
      <c r="N449" s="9">
        <v>1163690.57</v>
      </c>
      <c r="O449" s="13">
        <v>42258</v>
      </c>
      <c r="P449" s="13">
        <v>42258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220</v>
      </c>
      <c r="H450" s="12">
        <v>4.1</v>
      </c>
      <c r="I450" s="12"/>
      <c r="J450" s="12" t="s">
        <v>62</v>
      </c>
      <c r="K450" s="12" t="b">
        <v>0</v>
      </c>
      <c r="L450" s="12">
        <v>5</v>
      </c>
      <c r="M450" s="8">
        <v>2020</v>
      </c>
      <c r="N450" s="9">
        <v>0</v>
      </c>
      <c r="O450" s="13">
        <v>42258</v>
      </c>
      <c r="P450" s="13">
        <v>42258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220</v>
      </c>
      <c r="H451" s="12">
        <v>4.1</v>
      </c>
      <c r="I451" s="12"/>
      <c r="J451" s="12" t="s">
        <v>62</v>
      </c>
      <c r="K451" s="12" t="b">
        <v>0</v>
      </c>
      <c r="L451" s="12">
        <v>3</v>
      </c>
      <c r="M451" s="8">
        <v>2018</v>
      </c>
      <c r="N451" s="9">
        <v>0</v>
      </c>
      <c r="O451" s="13">
        <v>42258</v>
      </c>
      <c r="P451" s="13">
        <v>42258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220</v>
      </c>
      <c r="H452" s="12">
        <v>4.1</v>
      </c>
      <c r="I452" s="12"/>
      <c r="J452" s="12" t="s">
        <v>62</v>
      </c>
      <c r="K452" s="12" t="b">
        <v>0</v>
      </c>
      <c r="L452" s="12">
        <v>7</v>
      </c>
      <c r="M452" s="8">
        <v>2022</v>
      </c>
      <c r="N452" s="9">
        <v>0</v>
      </c>
      <c r="O452" s="13">
        <v>42258</v>
      </c>
      <c r="P452" s="13">
        <v>42258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220</v>
      </c>
      <c r="H453" s="12">
        <v>4.1</v>
      </c>
      <c r="I453" s="12"/>
      <c r="J453" s="12" t="s">
        <v>62</v>
      </c>
      <c r="K453" s="12" t="b">
        <v>0</v>
      </c>
      <c r="L453" s="12">
        <v>2</v>
      </c>
      <c r="M453" s="8">
        <v>2017</v>
      </c>
      <c r="N453" s="9">
        <v>0</v>
      </c>
      <c r="O453" s="13">
        <v>42258</v>
      </c>
      <c r="P453" s="13">
        <v>42258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220</v>
      </c>
      <c r="H454" s="12">
        <v>4.1</v>
      </c>
      <c r="I454" s="12"/>
      <c r="J454" s="12" t="s">
        <v>62</v>
      </c>
      <c r="K454" s="12" t="b">
        <v>0</v>
      </c>
      <c r="L454" s="12">
        <v>4</v>
      </c>
      <c r="M454" s="8">
        <v>2019</v>
      </c>
      <c r="N454" s="9">
        <v>0</v>
      </c>
      <c r="O454" s="13">
        <v>42258</v>
      </c>
      <c r="P454" s="13">
        <v>42258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220</v>
      </c>
      <c r="H455" s="12">
        <v>4.1</v>
      </c>
      <c r="I455" s="12"/>
      <c r="J455" s="12" t="s">
        <v>62</v>
      </c>
      <c r="K455" s="12" t="b">
        <v>0</v>
      </c>
      <c r="L455" s="12">
        <v>1</v>
      </c>
      <c r="M455" s="8">
        <v>2016</v>
      </c>
      <c r="N455" s="9">
        <v>0</v>
      </c>
      <c r="O455" s="13">
        <v>42258</v>
      </c>
      <c r="P455" s="13">
        <v>42258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220</v>
      </c>
      <c r="H456" s="12">
        <v>4.1</v>
      </c>
      <c r="I456" s="12"/>
      <c r="J456" s="12" t="s">
        <v>62</v>
      </c>
      <c r="K456" s="12" t="b">
        <v>0</v>
      </c>
      <c r="L456" s="12">
        <v>0</v>
      </c>
      <c r="M456" s="8">
        <v>2015</v>
      </c>
      <c r="N456" s="9">
        <v>0</v>
      </c>
      <c r="O456" s="13">
        <v>42258</v>
      </c>
      <c r="P456" s="13">
        <v>42258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220</v>
      </c>
      <c r="H457" s="12">
        <v>4.1</v>
      </c>
      <c r="I457" s="12"/>
      <c r="J457" s="12" t="s">
        <v>62</v>
      </c>
      <c r="K457" s="12" t="b">
        <v>0</v>
      </c>
      <c r="L457" s="12">
        <v>6</v>
      </c>
      <c r="M457" s="8">
        <v>2021</v>
      </c>
      <c r="N457" s="9">
        <v>0</v>
      </c>
      <c r="O457" s="13">
        <v>42258</v>
      </c>
      <c r="P457" s="13">
        <v>42258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336</v>
      </c>
      <c r="H458" s="12" t="s">
        <v>354</v>
      </c>
      <c r="I458" s="12"/>
      <c r="J458" s="12" t="s">
        <v>355</v>
      </c>
      <c r="K458" s="12" t="b">
        <v>1</v>
      </c>
      <c r="L458" s="12">
        <v>4</v>
      </c>
      <c r="M458" s="8">
        <v>2019</v>
      </c>
      <c r="N458" s="9">
        <v>0</v>
      </c>
      <c r="O458" s="13">
        <v>42258</v>
      </c>
      <c r="P458" s="13">
        <v>42258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336</v>
      </c>
      <c r="H459" s="12" t="s">
        <v>354</v>
      </c>
      <c r="I459" s="12"/>
      <c r="J459" s="12" t="s">
        <v>355</v>
      </c>
      <c r="K459" s="12" t="b">
        <v>1</v>
      </c>
      <c r="L459" s="12">
        <v>3</v>
      </c>
      <c r="M459" s="8">
        <v>2018</v>
      </c>
      <c r="N459" s="9">
        <v>0</v>
      </c>
      <c r="O459" s="13">
        <v>42258</v>
      </c>
      <c r="P459" s="13">
        <v>42258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336</v>
      </c>
      <c r="H460" s="12" t="s">
        <v>354</v>
      </c>
      <c r="I460" s="12"/>
      <c r="J460" s="12" t="s">
        <v>355</v>
      </c>
      <c r="K460" s="12" t="b">
        <v>1</v>
      </c>
      <c r="L460" s="12">
        <v>1</v>
      </c>
      <c r="M460" s="8">
        <v>2016</v>
      </c>
      <c r="N460" s="9">
        <v>0</v>
      </c>
      <c r="O460" s="13">
        <v>42258</v>
      </c>
      <c r="P460" s="13">
        <v>42258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336</v>
      </c>
      <c r="H461" s="12" t="s">
        <v>354</v>
      </c>
      <c r="I461" s="12"/>
      <c r="J461" s="12" t="s">
        <v>355</v>
      </c>
      <c r="K461" s="12" t="b">
        <v>1</v>
      </c>
      <c r="L461" s="12">
        <v>0</v>
      </c>
      <c r="M461" s="8">
        <v>2015</v>
      </c>
      <c r="N461" s="9">
        <v>0</v>
      </c>
      <c r="O461" s="13">
        <v>42258</v>
      </c>
      <c r="P461" s="13">
        <v>42258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336</v>
      </c>
      <c r="H462" s="12" t="s">
        <v>354</v>
      </c>
      <c r="I462" s="12"/>
      <c r="J462" s="12" t="s">
        <v>355</v>
      </c>
      <c r="K462" s="12" t="b">
        <v>1</v>
      </c>
      <c r="L462" s="12">
        <v>2</v>
      </c>
      <c r="M462" s="8">
        <v>2017</v>
      </c>
      <c r="N462" s="9">
        <v>0</v>
      </c>
      <c r="O462" s="13">
        <v>42258</v>
      </c>
      <c r="P462" s="13">
        <v>42258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336</v>
      </c>
      <c r="H463" s="12" t="s">
        <v>354</v>
      </c>
      <c r="I463" s="12"/>
      <c r="J463" s="12" t="s">
        <v>355</v>
      </c>
      <c r="K463" s="12" t="b">
        <v>1</v>
      </c>
      <c r="L463" s="12">
        <v>7</v>
      </c>
      <c r="M463" s="8">
        <v>2022</v>
      </c>
      <c r="N463" s="9">
        <v>0</v>
      </c>
      <c r="O463" s="13">
        <v>42258</v>
      </c>
      <c r="P463" s="13">
        <v>42258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336</v>
      </c>
      <c r="H464" s="12" t="s">
        <v>354</v>
      </c>
      <c r="I464" s="12"/>
      <c r="J464" s="12" t="s">
        <v>355</v>
      </c>
      <c r="K464" s="12" t="b">
        <v>1</v>
      </c>
      <c r="L464" s="12">
        <v>5</v>
      </c>
      <c r="M464" s="8">
        <v>2020</v>
      </c>
      <c r="N464" s="9">
        <v>0</v>
      </c>
      <c r="O464" s="13">
        <v>42258</v>
      </c>
      <c r="P464" s="13">
        <v>42258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336</v>
      </c>
      <c r="H465" s="12" t="s">
        <v>354</v>
      </c>
      <c r="I465" s="12"/>
      <c r="J465" s="12" t="s">
        <v>355</v>
      </c>
      <c r="K465" s="12" t="b">
        <v>1</v>
      </c>
      <c r="L465" s="12">
        <v>6</v>
      </c>
      <c r="M465" s="8">
        <v>2021</v>
      </c>
      <c r="N465" s="9">
        <v>0</v>
      </c>
      <c r="O465" s="13">
        <v>42258</v>
      </c>
      <c r="P465" s="13">
        <v>42258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790</v>
      </c>
      <c r="H466" s="12">
        <v>13</v>
      </c>
      <c r="I466" s="12"/>
      <c r="J466" s="12" t="s">
        <v>114</v>
      </c>
      <c r="K466" s="12" t="b">
        <v>1</v>
      </c>
      <c r="L466" s="12">
        <v>4</v>
      </c>
      <c r="M466" s="8">
        <v>2019</v>
      </c>
      <c r="N466" s="9">
        <v>0</v>
      </c>
      <c r="O466" s="13">
        <v>42258</v>
      </c>
      <c r="P466" s="13">
        <v>42258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790</v>
      </c>
      <c r="H467" s="12">
        <v>13</v>
      </c>
      <c r="I467" s="12"/>
      <c r="J467" s="12" t="s">
        <v>114</v>
      </c>
      <c r="K467" s="12" t="b">
        <v>1</v>
      </c>
      <c r="L467" s="12">
        <v>5</v>
      </c>
      <c r="M467" s="8">
        <v>2020</v>
      </c>
      <c r="N467" s="9">
        <v>0</v>
      </c>
      <c r="O467" s="13">
        <v>42258</v>
      </c>
      <c r="P467" s="13">
        <v>42258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790</v>
      </c>
      <c r="H468" s="12">
        <v>13</v>
      </c>
      <c r="I468" s="12"/>
      <c r="J468" s="12" t="s">
        <v>114</v>
      </c>
      <c r="K468" s="12" t="b">
        <v>1</v>
      </c>
      <c r="L468" s="12">
        <v>3</v>
      </c>
      <c r="M468" s="8">
        <v>2018</v>
      </c>
      <c r="N468" s="9">
        <v>0</v>
      </c>
      <c r="O468" s="13">
        <v>42258</v>
      </c>
      <c r="P468" s="13">
        <v>42258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790</v>
      </c>
      <c r="H469" s="12">
        <v>13</v>
      </c>
      <c r="I469" s="12"/>
      <c r="J469" s="12" t="s">
        <v>114</v>
      </c>
      <c r="K469" s="12" t="b">
        <v>1</v>
      </c>
      <c r="L469" s="12">
        <v>1</v>
      </c>
      <c r="M469" s="8">
        <v>2016</v>
      </c>
      <c r="N469" s="9">
        <v>0</v>
      </c>
      <c r="O469" s="13">
        <v>42258</v>
      </c>
      <c r="P469" s="13">
        <v>42258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790</v>
      </c>
      <c r="H470" s="12">
        <v>13</v>
      </c>
      <c r="I470" s="12"/>
      <c r="J470" s="12" t="s">
        <v>114</v>
      </c>
      <c r="K470" s="12" t="b">
        <v>1</v>
      </c>
      <c r="L470" s="12">
        <v>2</v>
      </c>
      <c r="M470" s="8">
        <v>2017</v>
      </c>
      <c r="N470" s="9">
        <v>0</v>
      </c>
      <c r="O470" s="13">
        <v>42258</v>
      </c>
      <c r="P470" s="13">
        <v>42258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790</v>
      </c>
      <c r="H471" s="12">
        <v>13</v>
      </c>
      <c r="I471" s="12"/>
      <c r="J471" s="12" t="s">
        <v>114</v>
      </c>
      <c r="K471" s="12" t="b">
        <v>1</v>
      </c>
      <c r="L471" s="12">
        <v>7</v>
      </c>
      <c r="M471" s="8">
        <v>2022</v>
      </c>
      <c r="N471" s="9">
        <v>0</v>
      </c>
      <c r="O471" s="13">
        <v>42258</v>
      </c>
      <c r="P471" s="13">
        <v>42258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790</v>
      </c>
      <c r="H472" s="12">
        <v>13</v>
      </c>
      <c r="I472" s="12"/>
      <c r="J472" s="12" t="s">
        <v>114</v>
      </c>
      <c r="K472" s="12" t="b">
        <v>1</v>
      </c>
      <c r="L472" s="12">
        <v>6</v>
      </c>
      <c r="M472" s="8">
        <v>2021</v>
      </c>
      <c r="N472" s="9">
        <v>0</v>
      </c>
      <c r="O472" s="13">
        <v>42258</v>
      </c>
      <c r="P472" s="13">
        <v>42258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790</v>
      </c>
      <c r="H473" s="12">
        <v>13</v>
      </c>
      <c r="I473" s="12"/>
      <c r="J473" s="12" t="s">
        <v>114</v>
      </c>
      <c r="K473" s="12" t="b">
        <v>1</v>
      </c>
      <c r="L473" s="12">
        <v>0</v>
      </c>
      <c r="M473" s="8">
        <v>2015</v>
      </c>
      <c r="N473" s="9">
        <v>0</v>
      </c>
      <c r="O473" s="13">
        <v>42258</v>
      </c>
      <c r="P473" s="13">
        <v>42258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100</v>
      </c>
      <c r="H474" s="12" t="s">
        <v>50</v>
      </c>
      <c r="I474" s="12"/>
      <c r="J474" s="12" t="s">
        <v>51</v>
      </c>
      <c r="K474" s="12" t="b">
        <v>1</v>
      </c>
      <c r="L474" s="12">
        <v>2</v>
      </c>
      <c r="M474" s="8">
        <v>2017</v>
      </c>
      <c r="N474" s="9">
        <v>0</v>
      </c>
      <c r="O474" s="13">
        <v>42258</v>
      </c>
      <c r="P474" s="13">
        <v>42258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100</v>
      </c>
      <c r="H475" s="12" t="s">
        <v>50</v>
      </c>
      <c r="I475" s="12"/>
      <c r="J475" s="12" t="s">
        <v>51</v>
      </c>
      <c r="K475" s="12" t="b">
        <v>1</v>
      </c>
      <c r="L475" s="12">
        <v>3</v>
      </c>
      <c r="M475" s="8">
        <v>2018</v>
      </c>
      <c r="N475" s="9">
        <v>0</v>
      </c>
      <c r="O475" s="13">
        <v>42258</v>
      </c>
      <c r="P475" s="13">
        <v>42258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100</v>
      </c>
      <c r="H476" s="12" t="s">
        <v>50</v>
      </c>
      <c r="I476" s="12"/>
      <c r="J476" s="12" t="s">
        <v>51</v>
      </c>
      <c r="K476" s="12" t="b">
        <v>1</v>
      </c>
      <c r="L476" s="12">
        <v>0</v>
      </c>
      <c r="M476" s="8">
        <v>2015</v>
      </c>
      <c r="N476" s="9">
        <v>4633.5</v>
      </c>
      <c r="O476" s="13">
        <v>42258</v>
      </c>
      <c r="P476" s="13">
        <v>42258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100</v>
      </c>
      <c r="H477" s="12" t="s">
        <v>50</v>
      </c>
      <c r="I477" s="12"/>
      <c r="J477" s="12" t="s">
        <v>51</v>
      </c>
      <c r="K477" s="12" t="b">
        <v>1</v>
      </c>
      <c r="L477" s="12">
        <v>7</v>
      </c>
      <c r="M477" s="8">
        <v>2022</v>
      </c>
      <c r="N477" s="9">
        <v>0</v>
      </c>
      <c r="O477" s="13">
        <v>42258</v>
      </c>
      <c r="P477" s="13">
        <v>42258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100</v>
      </c>
      <c r="H478" s="12" t="s">
        <v>50</v>
      </c>
      <c r="I478" s="12"/>
      <c r="J478" s="12" t="s">
        <v>51</v>
      </c>
      <c r="K478" s="12" t="b">
        <v>1</v>
      </c>
      <c r="L478" s="12">
        <v>4</v>
      </c>
      <c r="M478" s="8">
        <v>2019</v>
      </c>
      <c r="N478" s="9">
        <v>0</v>
      </c>
      <c r="O478" s="13">
        <v>42258</v>
      </c>
      <c r="P478" s="13">
        <v>42258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100</v>
      </c>
      <c r="H479" s="12" t="s">
        <v>50</v>
      </c>
      <c r="I479" s="12"/>
      <c r="J479" s="12" t="s">
        <v>51</v>
      </c>
      <c r="K479" s="12" t="b">
        <v>1</v>
      </c>
      <c r="L479" s="12">
        <v>1</v>
      </c>
      <c r="M479" s="8">
        <v>2016</v>
      </c>
      <c r="N479" s="9">
        <v>0</v>
      </c>
      <c r="O479" s="13">
        <v>42258</v>
      </c>
      <c r="P479" s="13">
        <v>42258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100</v>
      </c>
      <c r="H480" s="12" t="s">
        <v>50</v>
      </c>
      <c r="I480" s="12"/>
      <c r="J480" s="12" t="s">
        <v>51</v>
      </c>
      <c r="K480" s="12" t="b">
        <v>1</v>
      </c>
      <c r="L480" s="12">
        <v>5</v>
      </c>
      <c r="M480" s="8">
        <v>2020</v>
      </c>
      <c r="N480" s="9">
        <v>0</v>
      </c>
      <c r="O480" s="13">
        <v>42258</v>
      </c>
      <c r="P480" s="13">
        <v>42258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100</v>
      </c>
      <c r="H481" s="12" t="s">
        <v>50</v>
      </c>
      <c r="I481" s="12"/>
      <c r="J481" s="12" t="s">
        <v>51</v>
      </c>
      <c r="K481" s="12" t="b">
        <v>1</v>
      </c>
      <c r="L481" s="12">
        <v>6</v>
      </c>
      <c r="M481" s="8">
        <v>2021</v>
      </c>
      <c r="N481" s="9">
        <v>0</v>
      </c>
      <c r="O481" s="13">
        <v>42258</v>
      </c>
      <c r="P481" s="13">
        <v>42258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340</v>
      </c>
      <c r="H482" s="12">
        <v>5.2</v>
      </c>
      <c r="I482" s="12"/>
      <c r="J482" s="12" t="s">
        <v>76</v>
      </c>
      <c r="K482" s="12" t="b">
        <v>0</v>
      </c>
      <c r="L482" s="12">
        <v>1</v>
      </c>
      <c r="M482" s="8">
        <v>2016</v>
      </c>
      <c r="N482" s="9">
        <v>0</v>
      </c>
      <c r="O482" s="13">
        <v>42258</v>
      </c>
      <c r="P482" s="13">
        <v>42258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340</v>
      </c>
      <c r="H483" s="12">
        <v>5.2</v>
      </c>
      <c r="I483" s="12"/>
      <c r="J483" s="12" t="s">
        <v>76</v>
      </c>
      <c r="K483" s="12" t="b">
        <v>0</v>
      </c>
      <c r="L483" s="12">
        <v>4</v>
      </c>
      <c r="M483" s="8">
        <v>2019</v>
      </c>
      <c r="N483" s="9">
        <v>0</v>
      </c>
      <c r="O483" s="13">
        <v>42258</v>
      </c>
      <c r="P483" s="13">
        <v>42258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340</v>
      </c>
      <c r="H484" s="12">
        <v>5.2</v>
      </c>
      <c r="I484" s="12"/>
      <c r="J484" s="12" t="s">
        <v>76</v>
      </c>
      <c r="K484" s="12" t="b">
        <v>0</v>
      </c>
      <c r="L484" s="12">
        <v>5</v>
      </c>
      <c r="M484" s="8">
        <v>2020</v>
      </c>
      <c r="N484" s="9">
        <v>0</v>
      </c>
      <c r="O484" s="13">
        <v>42258</v>
      </c>
      <c r="P484" s="13">
        <v>42258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340</v>
      </c>
      <c r="H485" s="12">
        <v>5.2</v>
      </c>
      <c r="I485" s="12"/>
      <c r="J485" s="12" t="s">
        <v>76</v>
      </c>
      <c r="K485" s="12" t="b">
        <v>0</v>
      </c>
      <c r="L485" s="12">
        <v>0</v>
      </c>
      <c r="M485" s="8">
        <v>2015</v>
      </c>
      <c r="N485" s="9">
        <v>50000</v>
      </c>
      <c r="O485" s="13">
        <v>42258</v>
      </c>
      <c r="P485" s="13">
        <v>42258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340</v>
      </c>
      <c r="H486" s="12">
        <v>5.2</v>
      </c>
      <c r="I486" s="12"/>
      <c r="J486" s="12" t="s">
        <v>76</v>
      </c>
      <c r="K486" s="12" t="b">
        <v>0</v>
      </c>
      <c r="L486" s="12">
        <v>6</v>
      </c>
      <c r="M486" s="8">
        <v>2021</v>
      </c>
      <c r="N486" s="9">
        <v>0</v>
      </c>
      <c r="O486" s="13">
        <v>42258</v>
      </c>
      <c r="P486" s="13">
        <v>42258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340</v>
      </c>
      <c r="H487" s="12">
        <v>5.2</v>
      </c>
      <c r="I487" s="12"/>
      <c r="J487" s="12" t="s">
        <v>76</v>
      </c>
      <c r="K487" s="12" t="b">
        <v>0</v>
      </c>
      <c r="L487" s="12">
        <v>2</v>
      </c>
      <c r="M487" s="8">
        <v>2017</v>
      </c>
      <c r="N487" s="9">
        <v>0</v>
      </c>
      <c r="O487" s="13">
        <v>42258</v>
      </c>
      <c r="P487" s="13">
        <v>42258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340</v>
      </c>
      <c r="H488" s="12">
        <v>5.2</v>
      </c>
      <c r="I488" s="12"/>
      <c r="J488" s="12" t="s">
        <v>76</v>
      </c>
      <c r="K488" s="12" t="b">
        <v>0</v>
      </c>
      <c r="L488" s="12">
        <v>3</v>
      </c>
      <c r="M488" s="8">
        <v>2018</v>
      </c>
      <c r="N488" s="9">
        <v>0</v>
      </c>
      <c r="O488" s="13">
        <v>42258</v>
      </c>
      <c r="P488" s="13">
        <v>42258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340</v>
      </c>
      <c r="H489" s="12">
        <v>5.2</v>
      </c>
      <c r="I489" s="12"/>
      <c r="J489" s="12" t="s">
        <v>76</v>
      </c>
      <c r="K489" s="12" t="b">
        <v>0</v>
      </c>
      <c r="L489" s="12">
        <v>7</v>
      </c>
      <c r="M489" s="8">
        <v>2022</v>
      </c>
      <c r="N489" s="9">
        <v>0</v>
      </c>
      <c r="O489" s="13">
        <v>42258</v>
      </c>
      <c r="P489" s="13">
        <v>42258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332</v>
      </c>
      <c r="H490" s="12" t="s">
        <v>75</v>
      </c>
      <c r="I490" s="12"/>
      <c r="J490" s="12" t="s">
        <v>351</v>
      </c>
      <c r="K490" s="12" t="b">
        <v>1</v>
      </c>
      <c r="L490" s="12">
        <v>1</v>
      </c>
      <c r="M490" s="8">
        <v>2016</v>
      </c>
      <c r="N490" s="9">
        <v>0</v>
      </c>
      <c r="O490" s="13">
        <v>42258</v>
      </c>
      <c r="P490" s="13">
        <v>42258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332</v>
      </c>
      <c r="H491" s="12" t="s">
        <v>75</v>
      </c>
      <c r="I491" s="12"/>
      <c r="J491" s="12" t="s">
        <v>351</v>
      </c>
      <c r="K491" s="12" t="b">
        <v>1</v>
      </c>
      <c r="L491" s="12">
        <v>0</v>
      </c>
      <c r="M491" s="8">
        <v>2015</v>
      </c>
      <c r="N491" s="9">
        <v>0</v>
      </c>
      <c r="O491" s="13">
        <v>42258</v>
      </c>
      <c r="P491" s="13">
        <v>42258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332</v>
      </c>
      <c r="H492" s="12" t="s">
        <v>75</v>
      </c>
      <c r="I492" s="12"/>
      <c r="J492" s="12" t="s">
        <v>351</v>
      </c>
      <c r="K492" s="12" t="b">
        <v>1</v>
      </c>
      <c r="L492" s="12">
        <v>3</v>
      </c>
      <c r="M492" s="8">
        <v>2018</v>
      </c>
      <c r="N492" s="9">
        <v>0</v>
      </c>
      <c r="O492" s="13">
        <v>42258</v>
      </c>
      <c r="P492" s="13">
        <v>42258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332</v>
      </c>
      <c r="H493" s="12" t="s">
        <v>75</v>
      </c>
      <c r="I493" s="12"/>
      <c r="J493" s="12" t="s">
        <v>351</v>
      </c>
      <c r="K493" s="12" t="b">
        <v>1</v>
      </c>
      <c r="L493" s="12">
        <v>4</v>
      </c>
      <c r="M493" s="8">
        <v>2019</v>
      </c>
      <c r="N493" s="9">
        <v>0</v>
      </c>
      <c r="O493" s="13">
        <v>42258</v>
      </c>
      <c r="P493" s="13">
        <v>42258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332</v>
      </c>
      <c r="H494" s="12" t="s">
        <v>75</v>
      </c>
      <c r="I494" s="12"/>
      <c r="J494" s="12" t="s">
        <v>351</v>
      </c>
      <c r="K494" s="12" t="b">
        <v>1</v>
      </c>
      <c r="L494" s="12">
        <v>7</v>
      </c>
      <c r="M494" s="8">
        <v>2022</v>
      </c>
      <c r="N494" s="9">
        <v>0</v>
      </c>
      <c r="O494" s="13">
        <v>42258</v>
      </c>
      <c r="P494" s="13">
        <v>42258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332</v>
      </c>
      <c r="H495" s="12" t="s">
        <v>75</v>
      </c>
      <c r="I495" s="12"/>
      <c r="J495" s="12" t="s">
        <v>351</v>
      </c>
      <c r="K495" s="12" t="b">
        <v>1</v>
      </c>
      <c r="L495" s="12">
        <v>6</v>
      </c>
      <c r="M495" s="8">
        <v>2021</v>
      </c>
      <c r="N495" s="9">
        <v>0</v>
      </c>
      <c r="O495" s="13">
        <v>42258</v>
      </c>
      <c r="P495" s="13">
        <v>42258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332</v>
      </c>
      <c r="H496" s="12" t="s">
        <v>75</v>
      </c>
      <c r="I496" s="12"/>
      <c r="J496" s="12" t="s">
        <v>351</v>
      </c>
      <c r="K496" s="12" t="b">
        <v>1</v>
      </c>
      <c r="L496" s="12">
        <v>2</v>
      </c>
      <c r="M496" s="8">
        <v>2017</v>
      </c>
      <c r="N496" s="9">
        <v>0</v>
      </c>
      <c r="O496" s="13">
        <v>42258</v>
      </c>
      <c r="P496" s="13">
        <v>42258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332</v>
      </c>
      <c r="H497" s="12" t="s">
        <v>75</v>
      </c>
      <c r="I497" s="12"/>
      <c r="J497" s="12" t="s">
        <v>351</v>
      </c>
      <c r="K497" s="12" t="b">
        <v>1</v>
      </c>
      <c r="L497" s="12">
        <v>5</v>
      </c>
      <c r="M497" s="8">
        <v>2020</v>
      </c>
      <c r="N497" s="9">
        <v>0</v>
      </c>
      <c r="O497" s="13">
        <v>42258</v>
      </c>
      <c r="P497" s="13">
        <v>42258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130</v>
      </c>
      <c r="H498" s="12">
        <v>2.1</v>
      </c>
      <c r="I498" s="12"/>
      <c r="J498" s="12" t="s">
        <v>54</v>
      </c>
      <c r="K498" s="12" t="b">
        <v>1</v>
      </c>
      <c r="L498" s="12">
        <v>1</v>
      </c>
      <c r="M498" s="8">
        <v>2016</v>
      </c>
      <c r="N498" s="9">
        <v>23354472</v>
      </c>
      <c r="O498" s="13">
        <v>42258</v>
      </c>
      <c r="P498" s="13">
        <v>42258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130</v>
      </c>
      <c r="H499" s="12">
        <v>2.1</v>
      </c>
      <c r="I499" s="12"/>
      <c r="J499" s="12" t="s">
        <v>54</v>
      </c>
      <c r="K499" s="12" t="b">
        <v>1</v>
      </c>
      <c r="L499" s="12">
        <v>6</v>
      </c>
      <c r="M499" s="8">
        <v>2021</v>
      </c>
      <c r="N499" s="9">
        <v>24050000</v>
      </c>
      <c r="O499" s="13">
        <v>42258</v>
      </c>
      <c r="P499" s="13">
        <v>42258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130</v>
      </c>
      <c r="H500" s="12">
        <v>2.1</v>
      </c>
      <c r="I500" s="12"/>
      <c r="J500" s="12" t="s">
        <v>54</v>
      </c>
      <c r="K500" s="12" t="b">
        <v>1</v>
      </c>
      <c r="L500" s="12">
        <v>3</v>
      </c>
      <c r="M500" s="8">
        <v>2018</v>
      </c>
      <c r="N500" s="9">
        <v>23550000</v>
      </c>
      <c r="O500" s="13">
        <v>42258</v>
      </c>
      <c r="P500" s="13">
        <v>42258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130</v>
      </c>
      <c r="H501" s="12">
        <v>2.1</v>
      </c>
      <c r="I501" s="12"/>
      <c r="J501" s="12" t="s">
        <v>54</v>
      </c>
      <c r="K501" s="12" t="b">
        <v>1</v>
      </c>
      <c r="L501" s="12">
        <v>0</v>
      </c>
      <c r="M501" s="8">
        <v>2015</v>
      </c>
      <c r="N501" s="9">
        <v>23188218.68</v>
      </c>
      <c r="O501" s="13">
        <v>42258</v>
      </c>
      <c r="P501" s="13">
        <v>42258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130</v>
      </c>
      <c r="H502" s="12">
        <v>2.1</v>
      </c>
      <c r="I502" s="12"/>
      <c r="J502" s="12" t="s">
        <v>54</v>
      </c>
      <c r="K502" s="12" t="b">
        <v>1</v>
      </c>
      <c r="L502" s="12">
        <v>5</v>
      </c>
      <c r="M502" s="8">
        <v>2020</v>
      </c>
      <c r="N502" s="9">
        <v>23740000</v>
      </c>
      <c r="O502" s="13">
        <v>42258</v>
      </c>
      <c r="P502" s="13">
        <v>42258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130</v>
      </c>
      <c r="H503" s="12">
        <v>2.1</v>
      </c>
      <c r="I503" s="12"/>
      <c r="J503" s="12" t="s">
        <v>54</v>
      </c>
      <c r="K503" s="12" t="b">
        <v>1</v>
      </c>
      <c r="L503" s="12">
        <v>2</v>
      </c>
      <c r="M503" s="8">
        <v>2017</v>
      </c>
      <c r="N503" s="9">
        <v>23391475</v>
      </c>
      <c r="O503" s="13">
        <v>42258</v>
      </c>
      <c r="P503" s="13">
        <v>42258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130</v>
      </c>
      <c r="H504" s="12">
        <v>2.1</v>
      </c>
      <c r="I504" s="12"/>
      <c r="J504" s="12" t="s">
        <v>54</v>
      </c>
      <c r="K504" s="12" t="b">
        <v>1</v>
      </c>
      <c r="L504" s="12">
        <v>7</v>
      </c>
      <c r="M504" s="8">
        <v>2022</v>
      </c>
      <c r="N504" s="9">
        <v>24449109.16</v>
      </c>
      <c r="O504" s="13">
        <v>42258</v>
      </c>
      <c r="P504" s="13">
        <v>42258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970</v>
      </c>
      <c r="H505" s="12" t="s">
        <v>394</v>
      </c>
      <c r="I505" s="12"/>
      <c r="J505" s="12" t="s">
        <v>395</v>
      </c>
      <c r="K505" s="12" t="b">
        <v>1</v>
      </c>
      <c r="L505" s="12">
        <v>3</v>
      </c>
      <c r="M505" s="8">
        <v>2018</v>
      </c>
      <c r="N505" s="9">
        <v>0</v>
      </c>
      <c r="O505" s="13">
        <v>42258</v>
      </c>
      <c r="P505" s="13">
        <v>42258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970</v>
      </c>
      <c r="H506" s="12" t="s">
        <v>394</v>
      </c>
      <c r="I506" s="12"/>
      <c r="J506" s="12" t="s">
        <v>395</v>
      </c>
      <c r="K506" s="12" t="b">
        <v>1</v>
      </c>
      <c r="L506" s="12">
        <v>7</v>
      </c>
      <c r="M506" s="8">
        <v>2022</v>
      </c>
      <c r="N506" s="9">
        <v>0</v>
      </c>
      <c r="O506" s="13">
        <v>42258</v>
      </c>
      <c r="P506" s="13">
        <v>42258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970</v>
      </c>
      <c r="H507" s="12" t="s">
        <v>394</v>
      </c>
      <c r="I507" s="12"/>
      <c r="J507" s="12" t="s">
        <v>395</v>
      </c>
      <c r="K507" s="12" t="b">
        <v>1</v>
      </c>
      <c r="L507" s="12">
        <v>5</v>
      </c>
      <c r="M507" s="8">
        <v>2020</v>
      </c>
      <c r="N507" s="9">
        <v>0</v>
      </c>
      <c r="O507" s="13">
        <v>42258</v>
      </c>
      <c r="P507" s="13">
        <v>42258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970</v>
      </c>
      <c r="H508" s="12" t="s">
        <v>394</v>
      </c>
      <c r="I508" s="12"/>
      <c r="J508" s="12" t="s">
        <v>395</v>
      </c>
      <c r="K508" s="12" t="b">
        <v>1</v>
      </c>
      <c r="L508" s="12">
        <v>4</v>
      </c>
      <c r="M508" s="8">
        <v>2019</v>
      </c>
      <c r="N508" s="9">
        <v>0</v>
      </c>
      <c r="O508" s="13">
        <v>42258</v>
      </c>
      <c r="P508" s="13">
        <v>42258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970</v>
      </c>
      <c r="H509" s="12" t="s">
        <v>394</v>
      </c>
      <c r="I509" s="12"/>
      <c r="J509" s="12" t="s">
        <v>395</v>
      </c>
      <c r="K509" s="12" t="b">
        <v>1</v>
      </c>
      <c r="L509" s="12">
        <v>6</v>
      </c>
      <c r="M509" s="8">
        <v>2021</v>
      </c>
      <c r="N509" s="9">
        <v>0</v>
      </c>
      <c r="O509" s="13">
        <v>42258</v>
      </c>
      <c r="P509" s="13">
        <v>42258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970</v>
      </c>
      <c r="H510" s="12" t="s">
        <v>394</v>
      </c>
      <c r="I510" s="12"/>
      <c r="J510" s="12" t="s">
        <v>395</v>
      </c>
      <c r="K510" s="12" t="b">
        <v>1</v>
      </c>
      <c r="L510" s="12">
        <v>1</v>
      </c>
      <c r="M510" s="8">
        <v>2016</v>
      </c>
      <c r="N510" s="9">
        <v>0</v>
      </c>
      <c r="O510" s="13">
        <v>42258</v>
      </c>
      <c r="P510" s="13">
        <v>42258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970</v>
      </c>
      <c r="H511" s="12" t="s">
        <v>394</v>
      </c>
      <c r="I511" s="12"/>
      <c r="J511" s="12" t="s">
        <v>395</v>
      </c>
      <c r="K511" s="12" t="b">
        <v>1</v>
      </c>
      <c r="L511" s="12">
        <v>2</v>
      </c>
      <c r="M511" s="8">
        <v>2017</v>
      </c>
      <c r="N511" s="9">
        <v>0</v>
      </c>
      <c r="O511" s="13">
        <v>42258</v>
      </c>
      <c r="P511" s="13">
        <v>42258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970</v>
      </c>
      <c r="H512" s="12" t="s">
        <v>394</v>
      </c>
      <c r="I512" s="12"/>
      <c r="J512" s="12" t="s">
        <v>395</v>
      </c>
      <c r="K512" s="12" t="b">
        <v>1</v>
      </c>
      <c r="L512" s="12">
        <v>0</v>
      </c>
      <c r="M512" s="8">
        <v>2015</v>
      </c>
      <c r="N512" s="9">
        <v>0</v>
      </c>
      <c r="O512" s="13">
        <v>42258</v>
      </c>
      <c r="P512" s="13">
        <v>42258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650</v>
      </c>
      <c r="H513" s="12">
        <v>11.6</v>
      </c>
      <c r="I513" s="12"/>
      <c r="J513" s="12" t="s">
        <v>92</v>
      </c>
      <c r="K513" s="12" t="b">
        <v>1</v>
      </c>
      <c r="L513" s="12">
        <v>6</v>
      </c>
      <c r="M513" s="8">
        <v>2021</v>
      </c>
      <c r="N513" s="9">
        <v>0</v>
      </c>
      <c r="O513" s="13">
        <v>42258</v>
      </c>
      <c r="P513" s="13">
        <v>42258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650</v>
      </c>
      <c r="H514" s="12">
        <v>11.6</v>
      </c>
      <c r="I514" s="12"/>
      <c r="J514" s="12" t="s">
        <v>92</v>
      </c>
      <c r="K514" s="12" t="b">
        <v>1</v>
      </c>
      <c r="L514" s="12">
        <v>4</v>
      </c>
      <c r="M514" s="8">
        <v>2019</v>
      </c>
      <c r="N514" s="9">
        <v>0</v>
      </c>
      <c r="O514" s="13">
        <v>42258</v>
      </c>
      <c r="P514" s="13">
        <v>42258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650</v>
      </c>
      <c r="H515" s="12">
        <v>11.6</v>
      </c>
      <c r="I515" s="12"/>
      <c r="J515" s="12" t="s">
        <v>92</v>
      </c>
      <c r="K515" s="12" t="b">
        <v>1</v>
      </c>
      <c r="L515" s="12">
        <v>5</v>
      </c>
      <c r="M515" s="8">
        <v>2020</v>
      </c>
      <c r="N515" s="9">
        <v>0</v>
      </c>
      <c r="O515" s="13">
        <v>42258</v>
      </c>
      <c r="P515" s="13">
        <v>42258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650</v>
      </c>
      <c r="H516" s="12">
        <v>11.6</v>
      </c>
      <c r="I516" s="12"/>
      <c r="J516" s="12" t="s">
        <v>92</v>
      </c>
      <c r="K516" s="12" t="b">
        <v>1</v>
      </c>
      <c r="L516" s="12">
        <v>3</v>
      </c>
      <c r="M516" s="8">
        <v>2018</v>
      </c>
      <c r="N516" s="9">
        <v>0</v>
      </c>
      <c r="O516" s="13">
        <v>42258</v>
      </c>
      <c r="P516" s="13">
        <v>42258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650</v>
      </c>
      <c r="H517" s="12">
        <v>11.6</v>
      </c>
      <c r="I517" s="12"/>
      <c r="J517" s="12" t="s">
        <v>92</v>
      </c>
      <c r="K517" s="12" t="b">
        <v>1</v>
      </c>
      <c r="L517" s="12">
        <v>1</v>
      </c>
      <c r="M517" s="8">
        <v>2016</v>
      </c>
      <c r="N517" s="9">
        <v>0</v>
      </c>
      <c r="O517" s="13">
        <v>42258</v>
      </c>
      <c r="P517" s="13">
        <v>42258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650</v>
      </c>
      <c r="H518" s="12">
        <v>11.6</v>
      </c>
      <c r="I518" s="12"/>
      <c r="J518" s="12" t="s">
        <v>92</v>
      </c>
      <c r="K518" s="12" t="b">
        <v>1</v>
      </c>
      <c r="L518" s="12">
        <v>2</v>
      </c>
      <c r="M518" s="8">
        <v>2017</v>
      </c>
      <c r="N518" s="9">
        <v>0</v>
      </c>
      <c r="O518" s="13">
        <v>42258</v>
      </c>
      <c r="P518" s="13">
        <v>42258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650</v>
      </c>
      <c r="H519" s="12">
        <v>11.6</v>
      </c>
      <c r="I519" s="12"/>
      <c r="J519" s="12" t="s">
        <v>92</v>
      </c>
      <c r="K519" s="12" t="b">
        <v>1</v>
      </c>
      <c r="L519" s="12">
        <v>0</v>
      </c>
      <c r="M519" s="8">
        <v>2015</v>
      </c>
      <c r="N519" s="9">
        <v>408690</v>
      </c>
      <c r="O519" s="13">
        <v>42258</v>
      </c>
      <c r="P519" s="13">
        <v>42258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650</v>
      </c>
      <c r="H520" s="12">
        <v>11.6</v>
      </c>
      <c r="I520" s="12"/>
      <c r="J520" s="12" t="s">
        <v>92</v>
      </c>
      <c r="K520" s="12" t="b">
        <v>1</v>
      </c>
      <c r="L520" s="12">
        <v>7</v>
      </c>
      <c r="M520" s="8">
        <v>2022</v>
      </c>
      <c r="N520" s="9">
        <v>0</v>
      </c>
      <c r="O520" s="13">
        <v>42258</v>
      </c>
      <c r="P520" s="13">
        <v>42258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570</v>
      </c>
      <c r="H521" s="12">
        <v>11</v>
      </c>
      <c r="I521" s="12"/>
      <c r="J521" s="12" t="s">
        <v>83</v>
      </c>
      <c r="K521" s="12" t="b">
        <v>0</v>
      </c>
      <c r="L521" s="12">
        <v>2</v>
      </c>
      <c r="M521" s="8">
        <v>2017</v>
      </c>
      <c r="N521" s="9">
        <v>0</v>
      </c>
      <c r="O521" s="13">
        <v>42258</v>
      </c>
      <c r="P521" s="13">
        <v>42258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570</v>
      </c>
      <c r="H522" s="12">
        <v>11</v>
      </c>
      <c r="I522" s="12"/>
      <c r="J522" s="12" t="s">
        <v>83</v>
      </c>
      <c r="K522" s="12" t="b">
        <v>0</v>
      </c>
      <c r="L522" s="12">
        <v>5</v>
      </c>
      <c r="M522" s="8">
        <v>2020</v>
      </c>
      <c r="N522" s="9">
        <v>0</v>
      </c>
      <c r="O522" s="13">
        <v>42258</v>
      </c>
      <c r="P522" s="13">
        <v>42258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570</v>
      </c>
      <c r="H523" s="12">
        <v>11</v>
      </c>
      <c r="I523" s="12"/>
      <c r="J523" s="12" t="s">
        <v>83</v>
      </c>
      <c r="K523" s="12" t="b">
        <v>0</v>
      </c>
      <c r="L523" s="12">
        <v>0</v>
      </c>
      <c r="M523" s="8">
        <v>2015</v>
      </c>
      <c r="N523" s="9">
        <v>0</v>
      </c>
      <c r="O523" s="13">
        <v>42258</v>
      </c>
      <c r="P523" s="13">
        <v>42258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570</v>
      </c>
      <c r="H524" s="12">
        <v>11</v>
      </c>
      <c r="I524" s="12"/>
      <c r="J524" s="12" t="s">
        <v>83</v>
      </c>
      <c r="K524" s="12" t="b">
        <v>0</v>
      </c>
      <c r="L524" s="12">
        <v>4</v>
      </c>
      <c r="M524" s="8">
        <v>2019</v>
      </c>
      <c r="N524" s="9">
        <v>0</v>
      </c>
      <c r="O524" s="13">
        <v>42258</v>
      </c>
      <c r="P524" s="13">
        <v>42258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570</v>
      </c>
      <c r="H525" s="12">
        <v>11</v>
      </c>
      <c r="I525" s="12"/>
      <c r="J525" s="12" t="s">
        <v>83</v>
      </c>
      <c r="K525" s="12" t="b">
        <v>0</v>
      </c>
      <c r="L525" s="12">
        <v>7</v>
      </c>
      <c r="M525" s="8">
        <v>2022</v>
      </c>
      <c r="N525" s="9">
        <v>0</v>
      </c>
      <c r="O525" s="13">
        <v>42258</v>
      </c>
      <c r="P525" s="13">
        <v>42258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570</v>
      </c>
      <c r="H526" s="12">
        <v>11</v>
      </c>
      <c r="I526" s="12"/>
      <c r="J526" s="12" t="s">
        <v>83</v>
      </c>
      <c r="K526" s="12" t="b">
        <v>0</v>
      </c>
      <c r="L526" s="12">
        <v>3</v>
      </c>
      <c r="M526" s="8">
        <v>2018</v>
      </c>
      <c r="N526" s="9">
        <v>0</v>
      </c>
      <c r="O526" s="13">
        <v>42258</v>
      </c>
      <c r="P526" s="13">
        <v>42258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570</v>
      </c>
      <c r="H527" s="12">
        <v>11</v>
      </c>
      <c r="I527" s="12"/>
      <c r="J527" s="12" t="s">
        <v>83</v>
      </c>
      <c r="K527" s="12" t="b">
        <v>0</v>
      </c>
      <c r="L527" s="12">
        <v>6</v>
      </c>
      <c r="M527" s="8">
        <v>2021</v>
      </c>
      <c r="N527" s="9">
        <v>0</v>
      </c>
      <c r="O527" s="13">
        <v>42258</v>
      </c>
      <c r="P527" s="13">
        <v>42258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570</v>
      </c>
      <c r="H528" s="12">
        <v>11</v>
      </c>
      <c r="I528" s="12"/>
      <c r="J528" s="12" t="s">
        <v>83</v>
      </c>
      <c r="K528" s="12" t="b">
        <v>0</v>
      </c>
      <c r="L528" s="12">
        <v>1</v>
      </c>
      <c r="M528" s="8">
        <v>2016</v>
      </c>
      <c r="N528" s="9">
        <v>0</v>
      </c>
      <c r="O528" s="13">
        <v>42258</v>
      </c>
      <c r="P528" s="13">
        <v>42258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960</v>
      </c>
      <c r="H529" s="12">
        <v>15.1</v>
      </c>
      <c r="I529" s="12"/>
      <c r="J529" s="12" t="s">
        <v>393</v>
      </c>
      <c r="K529" s="12" t="b">
        <v>1</v>
      </c>
      <c r="L529" s="12">
        <v>0</v>
      </c>
      <c r="M529" s="8">
        <v>2015</v>
      </c>
      <c r="N529" s="9">
        <v>0</v>
      </c>
      <c r="O529" s="13">
        <v>42258</v>
      </c>
      <c r="P529" s="13">
        <v>42258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960</v>
      </c>
      <c r="H530" s="12">
        <v>15.1</v>
      </c>
      <c r="I530" s="12"/>
      <c r="J530" s="12" t="s">
        <v>393</v>
      </c>
      <c r="K530" s="12" t="b">
        <v>1</v>
      </c>
      <c r="L530" s="12">
        <v>4</v>
      </c>
      <c r="M530" s="8">
        <v>2019</v>
      </c>
      <c r="N530" s="9">
        <v>0</v>
      </c>
      <c r="O530" s="13">
        <v>42258</v>
      </c>
      <c r="P530" s="13">
        <v>42258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960</v>
      </c>
      <c r="H531" s="12">
        <v>15.1</v>
      </c>
      <c r="I531" s="12"/>
      <c r="J531" s="12" t="s">
        <v>393</v>
      </c>
      <c r="K531" s="12" t="b">
        <v>1</v>
      </c>
      <c r="L531" s="12">
        <v>2</v>
      </c>
      <c r="M531" s="8">
        <v>2017</v>
      </c>
      <c r="N531" s="9">
        <v>0</v>
      </c>
      <c r="O531" s="13">
        <v>42258</v>
      </c>
      <c r="P531" s="13">
        <v>42258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960</v>
      </c>
      <c r="H532" s="12">
        <v>15.1</v>
      </c>
      <c r="I532" s="12"/>
      <c r="J532" s="12" t="s">
        <v>393</v>
      </c>
      <c r="K532" s="12" t="b">
        <v>1</v>
      </c>
      <c r="L532" s="12">
        <v>6</v>
      </c>
      <c r="M532" s="8">
        <v>2021</v>
      </c>
      <c r="N532" s="9">
        <v>0</v>
      </c>
      <c r="O532" s="13">
        <v>42258</v>
      </c>
      <c r="P532" s="13">
        <v>42258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960</v>
      </c>
      <c r="H533" s="12">
        <v>15.1</v>
      </c>
      <c r="I533" s="12"/>
      <c r="J533" s="12" t="s">
        <v>393</v>
      </c>
      <c r="K533" s="12" t="b">
        <v>1</v>
      </c>
      <c r="L533" s="12">
        <v>5</v>
      </c>
      <c r="M533" s="8">
        <v>2020</v>
      </c>
      <c r="N533" s="9">
        <v>0</v>
      </c>
      <c r="O533" s="13">
        <v>42258</v>
      </c>
      <c r="P533" s="13">
        <v>42258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960</v>
      </c>
      <c r="H534" s="12">
        <v>15.1</v>
      </c>
      <c r="I534" s="12"/>
      <c r="J534" s="12" t="s">
        <v>393</v>
      </c>
      <c r="K534" s="12" t="b">
        <v>1</v>
      </c>
      <c r="L534" s="12">
        <v>7</v>
      </c>
      <c r="M534" s="8">
        <v>2022</v>
      </c>
      <c r="N534" s="9">
        <v>0</v>
      </c>
      <c r="O534" s="13">
        <v>42258</v>
      </c>
      <c r="P534" s="13">
        <v>42258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960</v>
      </c>
      <c r="H535" s="12">
        <v>15.1</v>
      </c>
      <c r="I535" s="12"/>
      <c r="J535" s="12" t="s">
        <v>393</v>
      </c>
      <c r="K535" s="12" t="b">
        <v>1</v>
      </c>
      <c r="L535" s="12">
        <v>1</v>
      </c>
      <c r="M535" s="8">
        <v>2016</v>
      </c>
      <c r="N535" s="9">
        <v>0</v>
      </c>
      <c r="O535" s="13">
        <v>42258</v>
      </c>
      <c r="P535" s="13">
        <v>42258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960</v>
      </c>
      <c r="H536" s="12">
        <v>15.1</v>
      </c>
      <c r="I536" s="12"/>
      <c r="J536" s="12" t="s">
        <v>393</v>
      </c>
      <c r="K536" s="12" t="b">
        <v>1</v>
      </c>
      <c r="L536" s="12">
        <v>3</v>
      </c>
      <c r="M536" s="8">
        <v>2018</v>
      </c>
      <c r="N536" s="9">
        <v>0</v>
      </c>
      <c r="O536" s="13">
        <v>42258</v>
      </c>
      <c r="P536" s="13">
        <v>42258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230</v>
      </c>
      <c r="H537" s="12" t="s">
        <v>63</v>
      </c>
      <c r="I537" s="12"/>
      <c r="J537" s="12" t="s">
        <v>64</v>
      </c>
      <c r="K537" s="12" t="b">
        <v>0</v>
      </c>
      <c r="L537" s="12">
        <v>3</v>
      </c>
      <c r="M537" s="8">
        <v>2018</v>
      </c>
      <c r="N537" s="9">
        <v>0</v>
      </c>
      <c r="O537" s="13">
        <v>42258</v>
      </c>
      <c r="P537" s="13">
        <v>42258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230</v>
      </c>
      <c r="H538" s="12" t="s">
        <v>63</v>
      </c>
      <c r="I538" s="12"/>
      <c r="J538" s="12" t="s">
        <v>64</v>
      </c>
      <c r="K538" s="12" t="b">
        <v>0</v>
      </c>
      <c r="L538" s="12">
        <v>7</v>
      </c>
      <c r="M538" s="8">
        <v>2022</v>
      </c>
      <c r="N538" s="9">
        <v>0</v>
      </c>
      <c r="O538" s="13">
        <v>42258</v>
      </c>
      <c r="P538" s="13">
        <v>42258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230</v>
      </c>
      <c r="H539" s="12" t="s">
        <v>63</v>
      </c>
      <c r="I539" s="12"/>
      <c r="J539" s="12" t="s">
        <v>64</v>
      </c>
      <c r="K539" s="12" t="b">
        <v>0</v>
      </c>
      <c r="L539" s="12">
        <v>4</v>
      </c>
      <c r="M539" s="8">
        <v>2019</v>
      </c>
      <c r="N539" s="9">
        <v>0</v>
      </c>
      <c r="O539" s="13">
        <v>42258</v>
      </c>
      <c r="P539" s="13">
        <v>42258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230</v>
      </c>
      <c r="H540" s="12" t="s">
        <v>63</v>
      </c>
      <c r="I540" s="12"/>
      <c r="J540" s="12" t="s">
        <v>64</v>
      </c>
      <c r="K540" s="12" t="b">
        <v>0</v>
      </c>
      <c r="L540" s="12">
        <v>0</v>
      </c>
      <c r="M540" s="8">
        <v>2015</v>
      </c>
      <c r="N540" s="9">
        <v>0</v>
      </c>
      <c r="O540" s="13">
        <v>42258</v>
      </c>
      <c r="P540" s="13">
        <v>42258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230</v>
      </c>
      <c r="H541" s="12" t="s">
        <v>63</v>
      </c>
      <c r="I541" s="12"/>
      <c r="J541" s="12" t="s">
        <v>64</v>
      </c>
      <c r="K541" s="12" t="b">
        <v>0</v>
      </c>
      <c r="L541" s="12">
        <v>2</v>
      </c>
      <c r="M541" s="8">
        <v>2017</v>
      </c>
      <c r="N541" s="9">
        <v>0</v>
      </c>
      <c r="O541" s="13">
        <v>42258</v>
      </c>
      <c r="P541" s="13">
        <v>42258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230</v>
      </c>
      <c r="H542" s="12" t="s">
        <v>63</v>
      </c>
      <c r="I542" s="12"/>
      <c r="J542" s="12" t="s">
        <v>64</v>
      </c>
      <c r="K542" s="12" t="b">
        <v>0</v>
      </c>
      <c r="L542" s="12">
        <v>1</v>
      </c>
      <c r="M542" s="8">
        <v>2016</v>
      </c>
      <c r="N542" s="9">
        <v>0</v>
      </c>
      <c r="O542" s="13">
        <v>42258</v>
      </c>
      <c r="P542" s="13">
        <v>42258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230</v>
      </c>
      <c r="H543" s="12" t="s">
        <v>63</v>
      </c>
      <c r="I543" s="12"/>
      <c r="J543" s="12" t="s">
        <v>64</v>
      </c>
      <c r="K543" s="12" t="b">
        <v>0</v>
      </c>
      <c r="L543" s="12">
        <v>5</v>
      </c>
      <c r="M543" s="8">
        <v>2020</v>
      </c>
      <c r="N543" s="9">
        <v>0</v>
      </c>
      <c r="O543" s="13">
        <v>42258</v>
      </c>
      <c r="P543" s="13">
        <v>42258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230</v>
      </c>
      <c r="H544" s="12" t="s">
        <v>63</v>
      </c>
      <c r="I544" s="12"/>
      <c r="J544" s="12" t="s">
        <v>64</v>
      </c>
      <c r="K544" s="12" t="b">
        <v>0</v>
      </c>
      <c r="L544" s="12">
        <v>6</v>
      </c>
      <c r="M544" s="8">
        <v>2021</v>
      </c>
      <c r="N544" s="9">
        <v>0</v>
      </c>
      <c r="O544" s="13">
        <v>42258</v>
      </c>
      <c r="P544" s="13">
        <v>42258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940</v>
      </c>
      <c r="H545" s="12">
        <v>14.4</v>
      </c>
      <c r="I545" s="12"/>
      <c r="J545" s="12" t="s">
        <v>131</v>
      </c>
      <c r="K545" s="12" t="b">
        <v>1</v>
      </c>
      <c r="L545" s="12">
        <v>1</v>
      </c>
      <c r="M545" s="8">
        <v>2016</v>
      </c>
      <c r="N545" s="9">
        <v>0</v>
      </c>
      <c r="O545" s="13">
        <v>42258</v>
      </c>
      <c r="P545" s="13">
        <v>42258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940</v>
      </c>
      <c r="H546" s="12">
        <v>14.4</v>
      </c>
      <c r="I546" s="12"/>
      <c r="J546" s="12" t="s">
        <v>131</v>
      </c>
      <c r="K546" s="12" t="b">
        <v>1</v>
      </c>
      <c r="L546" s="12">
        <v>6</v>
      </c>
      <c r="M546" s="8">
        <v>2021</v>
      </c>
      <c r="N546" s="9">
        <v>0</v>
      </c>
      <c r="O546" s="13">
        <v>42258</v>
      </c>
      <c r="P546" s="13">
        <v>42258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940</v>
      </c>
      <c r="H547" s="12">
        <v>14.4</v>
      </c>
      <c r="I547" s="12"/>
      <c r="J547" s="12" t="s">
        <v>131</v>
      </c>
      <c r="K547" s="12" t="b">
        <v>1</v>
      </c>
      <c r="L547" s="12">
        <v>5</v>
      </c>
      <c r="M547" s="8">
        <v>2020</v>
      </c>
      <c r="N547" s="9">
        <v>0</v>
      </c>
      <c r="O547" s="13">
        <v>42258</v>
      </c>
      <c r="P547" s="13">
        <v>42258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940</v>
      </c>
      <c r="H548" s="12">
        <v>14.4</v>
      </c>
      <c r="I548" s="12"/>
      <c r="J548" s="12" t="s">
        <v>131</v>
      </c>
      <c r="K548" s="12" t="b">
        <v>1</v>
      </c>
      <c r="L548" s="12">
        <v>0</v>
      </c>
      <c r="M548" s="8">
        <v>2015</v>
      </c>
      <c r="N548" s="9">
        <v>0</v>
      </c>
      <c r="O548" s="13">
        <v>42258</v>
      </c>
      <c r="P548" s="13">
        <v>42258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940</v>
      </c>
      <c r="H549" s="12">
        <v>14.4</v>
      </c>
      <c r="I549" s="12"/>
      <c r="J549" s="12" t="s">
        <v>131</v>
      </c>
      <c r="K549" s="12" t="b">
        <v>1</v>
      </c>
      <c r="L549" s="12">
        <v>2</v>
      </c>
      <c r="M549" s="8">
        <v>2017</v>
      </c>
      <c r="N549" s="9">
        <v>0</v>
      </c>
      <c r="O549" s="13">
        <v>42258</v>
      </c>
      <c r="P549" s="13">
        <v>42258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940</v>
      </c>
      <c r="H550" s="12">
        <v>14.4</v>
      </c>
      <c r="I550" s="12"/>
      <c r="J550" s="12" t="s">
        <v>131</v>
      </c>
      <c r="K550" s="12" t="b">
        <v>1</v>
      </c>
      <c r="L550" s="12">
        <v>3</v>
      </c>
      <c r="M550" s="8">
        <v>2018</v>
      </c>
      <c r="N550" s="9">
        <v>0</v>
      </c>
      <c r="O550" s="13">
        <v>42258</v>
      </c>
      <c r="P550" s="13">
        <v>42258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940</v>
      </c>
      <c r="H551" s="12">
        <v>14.4</v>
      </c>
      <c r="I551" s="12"/>
      <c r="J551" s="12" t="s">
        <v>131</v>
      </c>
      <c r="K551" s="12" t="b">
        <v>1</v>
      </c>
      <c r="L551" s="12">
        <v>4</v>
      </c>
      <c r="M551" s="8">
        <v>2019</v>
      </c>
      <c r="N551" s="9">
        <v>0</v>
      </c>
      <c r="O551" s="13">
        <v>42258</v>
      </c>
      <c r="P551" s="13">
        <v>42258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940</v>
      </c>
      <c r="H552" s="12">
        <v>14.4</v>
      </c>
      <c r="I552" s="12"/>
      <c r="J552" s="12" t="s">
        <v>131</v>
      </c>
      <c r="K552" s="12" t="b">
        <v>1</v>
      </c>
      <c r="L552" s="12">
        <v>7</v>
      </c>
      <c r="M552" s="8">
        <v>2022</v>
      </c>
      <c r="N552" s="9">
        <v>0</v>
      </c>
      <c r="O552" s="13">
        <v>42258</v>
      </c>
      <c r="P552" s="13">
        <v>42258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550</v>
      </c>
      <c r="H553" s="12">
        <v>10</v>
      </c>
      <c r="I553" s="12"/>
      <c r="J553" s="12" t="s">
        <v>81</v>
      </c>
      <c r="K553" s="12" t="b">
        <v>0</v>
      </c>
      <c r="L553" s="12">
        <v>4</v>
      </c>
      <c r="M553" s="8">
        <v>2019</v>
      </c>
      <c r="N553" s="9">
        <v>250000</v>
      </c>
      <c r="O553" s="13">
        <v>42258</v>
      </c>
      <c r="P553" s="13">
        <v>42258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550</v>
      </c>
      <c r="H554" s="12">
        <v>10</v>
      </c>
      <c r="I554" s="12"/>
      <c r="J554" s="12" t="s">
        <v>81</v>
      </c>
      <c r="K554" s="12" t="b">
        <v>0</v>
      </c>
      <c r="L554" s="12">
        <v>5</v>
      </c>
      <c r="M554" s="8">
        <v>2020</v>
      </c>
      <c r="N554" s="9">
        <v>350000</v>
      </c>
      <c r="O554" s="13">
        <v>42258</v>
      </c>
      <c r="P554" s="13">
        <v>42258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550</v>
      </c>
      <c r="H555" s="12">
        <v>10</v>
      </c>
      <c r="I555" s="12"/>
      <c r="J555" s="12" t="s">
        <v>81</v>
      </c>
      <c r="K555" s="12" t="b">
        <v>0</v>
      </c>
      <c r="L555" s="12">
        <v>6</v>
      </c>
      <c r="M555" s="8">
        <v>2021</v>
      </c>
      <c r="N555" s="9">
        <v>205000</v>
      </c>
      <c r="O555" s="13">
        <v>42258</v>
      </c>
      <c r="P555" s="13">
        <v>42258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550</v>
      </c>
      <c r="H556" s="12">
        <v>10</v>
      </c>
      <c r="I556" s="12"/>
      <c r="J556" s="12" t="s">
        <v>81</v>
      </c>
      <c r="K556" s="12" t="b">
        <v>0</v>
      </c>
      <c r="L556" s="12">
        <v>2</v>
      </c>
      <c r="M556" s="8">
        <v>2017</v>
      </c>
      <c r="N556" s="9">
        <v>438525</v>
      </c>
      <c r="O556" s="13">
        <v>42258</v>
      </c>
      <c r="P556" s="13">
        <v>42258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550</v>
      </c>
      <c r="H557" s="12">
        <v>10</v>
      </c>
      <c r="I557" s="12"/>
      <c r="J557" s="12" t="s">
        <v>81</v>
      </c>
      <c r="K557" s="12" t="b">
        <v>0</v>
      </c>
      <c r="L557" s="12">
        <v>3</v>
      </c>
      <c r="M557" s="8">
        <v>2018</v>
      </c>
      <c r="N557" s="9">
        <v>425309</v>
      </c>
      <c r="O557" s="13">
        <v>42258</v>
      </c>
      <c r="P557" s="13">
        <v>42258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550</v>
      </c>
      <c r="H558" s="12">
        <v>10</v>
      </c>
      <c r="I558" s="12"/>
      <c r="J558" s="12" t="s">
        <v>81</v>
      </c>
      <c r="K558" s="12" t="b">
        <v>0</v>
      </c>
      <c r="L558" s="12">
        <v>1</v>
      </c>
      <c r="M558" s="8">
        <v>2016</v>
      </c>
      <c r="N558" s="9">
        <v>363528</v>
      </c>
      <c r="O558" s="13">
        <v>42258</v>
      </c>
      <c r="P558" s="13">
        <v>42258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550</v>
      </c>
      <c r="H559" s="12">
        <v>10</v>
      </c>
      <c r="I559" s="12"/>
      <c r="J559" s="12" t="s">
        <v>81</v>
      </c>
      <c r="K559" s="12" t="b">
        <v>0</v>
      </c>
      <c r="L559" s="12">
        <v>7</v>
      </c>
      <c r="M559" s="8">
        <v>2022</v>
      </c>
      <c r="N559" s="9">
        <v>100000.84</v>
      </c>
      <c r="O559" s="13">
        <v>42258</v>
      </c>
      <c r="P559" s="13">
        <v>42258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550</v>
      </c>
      <c r="H560" s="12">
        <v>10</v>
      </c>
      <c r="I560" s="12"/>
      <c r="J560" s="12" t="s">
        <v>81</v>
      </c>
      <c r="K560" s="12" t="b">
        <v>0</v>
      </c>
      <c r="L560" s="12">
        <v>0</v>
      </c>
      <c r="M560" s="8">
        <v>2015</v>
      </c>
      <c r="N560" s="9">
        <v>8528</v>
      </c>
      <c r="O560" s="13">
        <v>42258</v>
      </c>
      <c r="P560" s="13">
        <v>42258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680</v>
      </c>
      <c r="H561" s="12" t="s">
        <v>95</v>
      </c>
      <c r="I561" s="12"/>
      <c r="J561" s="12" t="s">
        <v>96</v>
      </c>
      <c r="K561" s="12" t="b">
        <v>1</v>
      </c>
      <c r="L561" s="12">
        <v>2</v>
      </c>
      <c r="M561" s="8">
        <v>2017</v>
      </c>
      <c r="N561" s="9">
        <v>0</v>
      </c>
      <c r="O561" s="13">
        <v>42258</v>
      </c>
      <c r="P561" s="13">
        <v>42258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680</v>
      </c>
      <c r="H562" s="12" t="s">
        <v>95</v>
      </c>
      <c r="I562" s="12"/>
      <c r="J562" s="12" t="s">
        <v>96</v>
      </c>
      <c r="K562" s="12" t="b">
        <v>1</v>
      </c>
      <c r="L562" s="12">
        <v>0</v>
      </c>
      <c r="M562" s="8">
        <v>2015</v>
      </c>
      <c r="N562" s="9">
        <v>60627.16</v>
      </c>
      <c r="O562" s="13">
        <v>42258</v>
      </c>
      <c r="P562" s="13">
        <v>42258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680</v>
      </c>
      <c r="H563" s="12" t="s">
        <v>95</v>
      </c>
      <c r="I563" s="12"/>
      <c r="J563" s="12" t="s">
        <v>96</v>
      </c>
      <c r="K563" s="12" t="b">
        <v>1</v>
      </c>
      <c r="L563" s="12">
        <v>4</v>
      </c>
      <c r="M563" s="8">
        <v>2019</v>
      </c>
      <c r="N563" s="9">
        <v>0</v>
      </c>
      <c r="O563" s="13">
        <v>42258</v>
      </c>
      <c r="P563" s="13">
        <v>42258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680</v>
      </c>
      <c r="H564" s="12" t="s">
        <v>95</v>
      </c>
      <c r="I564" s="12"/>
      <c r="J564" s="12" t="s">
        <v>96</v>
      </c>
      <c r="K564" s="12" t="b">
        <v>1</v>
      </c>
      <c r="L564" s="12">
        <v>1</v>
      </c>
      <c r="M564" s="8">
        <v>2016</v>
      </c>
      <c r="N564" s="9">
        <v>0</v>
      </c>
      <c r="O564" s="13">
        <v>42258</v>
      </c>
      <c r="P564" s="13">
        <v>42258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680</v>
      </c>
      <c r="H565" s="12" t="s">
        <v>95</v>
      </c>
      <c r="I565" s="12"/>
      <c r="J565" s="12" t="s">
        <v>96</v>
      </c>
      <c r="K565" s="12" t="b">
        <v>1</v>
      </c>
      <c r="L565" s="12">
        <v>5</v>
      </c>
      <c r="M565" s="8">
        <v>2020</v>
      </c>
      <c r="N565" s="9">
        <v>0</v>
      </c>
      <c r="O565" s="13">
        <v>42258</v>
      </c>
      <c r="P565" s="13">
        <v>42258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680</v>
      </c>
      <c r="H566" s="12" t="s">
        <v>95</v>
      </c>
      <c r="I566" s="12"/>
      <c r="J566" s="12" t="s">
        <v>96</v>
      </c>
      <c r="K566" s="12" t="b">
        <v>1</v>
      </c>
      <c r="L566" s="12">
        <v>7</v>
      </c>
      <c r="M566" s="8">
        <v>2022</v>
      </c>
      <c r="N566" s="9">
        <v>0</v>
      </c>
      <c r="O566" s="13">
        <v>42258</v>
      </c>
      <c r="P566" s="13">
        <v>42258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680</v>
      </c>
      <c r="H567" s="12" t="s">
        <v>95</v>
      </c>
      <c r="I567" s="12"/>
      <c r="J567" s="12" t="s">
        <v>96</v>
      </c>
      <c r="K567" s="12" t="b">
        <v>1</v>
      </c>
      <c r="L567" s="12">
        <v>3</v>
      </c>
      <c r="M567" s="8">
        <v>2018</v>
      </c>
      <c r="N567" s="9">
        <v>0</v>
      </c>
      <c r="O567" s="13">
        <v>42258</v>
      </c>
      <c r="P567" s="13">
        <v>42258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680</v>
      </c>
      <c r="H568" s="12" t="s">
        <v>95</v>
      </c>
      <c r="I568" s="12"/>
      <c r="J568" s="12" t="s">
        <v>96</v>
      </c>
      <c r="K568" s="12" t="b">
        <v>1</v>
      </c>
      <c r="L568" s="12">
        <v>6</v>
      </c>
      <c r="M568" s="8">
        <v>2021</v>
      </c>
      <c r="N568" s="9">
        <v>0</v>
      </c>
      <c r="O568" s="13">
        <v>42258</v>
      </c>
      <c r="P568" s="13">
        <v>42258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810</v>
      </c>
      <c r="H569" s="12">
        <v>13.2</v>
      </c>
      <c r="I569" s="12"/>
      <c r="J569" s="12" t="s">
        <v>116</v>
      </c>
      <c r="K569" s="12" t="b">
        <v>1</v>
      </c>
      <c r="L569" s="12">
        <v>1</v>
      </c>
      <c r="M569" s="8">
        <v>2016</v>
      </c>
      <c r="N569" s="9">
        <v>0</v>
      </c>
      <c r="O569" s="13">
        <v>42258</v>
      </c>
      <c r="P569" s="13">
        <v>42258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810</v>
      </c>
      <c r="H570" s="12">
        <v>13.2</v>
      </c>
      <c r="I570" s="12"/>
      <c r="J570" s="12" t="s">
        <v>116</v>
      </c>
      <c r="K570" s="12" t="b">
        <v>1</v>
      </c>
      <c r="L570" s="12">
        <v>3</v>
      </c>
      <c r="M570" s="8">
        <v>2018</v>
      </c>
      <c r="N570" s="9">
        <v>0</v>
      </c>
      <c r="O570" s="13">
        <v>42258</v>
      </c>
      <c r="P570" s="13">
        <v>42258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810</v>
      </c>
      <c r="H571" s="12">
        <v>13.2</v>
      </c>
      <c r="I571" s="12"/>
      <c r="J571" s="12" t="s">
        <v>116</v>
      </c>
      <c r="K571" s="12" t="b">
        <v>1</v>
      </c>
      <c r="L571" s="12">
        <v>6</v>
      </c>
      <c r="M571" s="8">
        <v>2021</v>
      </c>
      <c r="N571" s="9">
        <v>0</v>
      </c>
      <c r="O571" s="13">
        <v>42258</v>
      </c>
      <c r="P571" s="13">
        <v>42258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810</v>
      </c>
      <c r="H572" s="12">
        <v>13.2</v>
      </c>
      <c r="I572" s="12"/>
      <c r="J572" s="12" t="s">
        <v>116</v>
      </c>
      <c r="K572" s="12" t="b">
        <v>1</v>
      </c>
      <c r="L572" s="12">
        <v>2</v>
      </c>
      <c r="M572" s="8">
        <v>2017</v>
      </c>
      <c r="N572" s="9">
        <v>0</v>
      </c>
      <c r="O572" s="13">
        <v>42258</v>
      </c>
      <c r="P572" s="13">
        <v>42258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810</v>
      </c>
      <c r="H573" s="12">
        <v>13.2</v>
      </c>
      <c r="I573" s="12"/>
      <c r="J573" s="12" t="s">
        <v>116</v>
      </c>
      <c r="K573" s="12" t="b">
        <v>1</v>
      </c>
      <c r="L573" s="12">
        <v>4</v>
      </c>
      <c r="M573" s="8">
        <v>2019</v>
      </c>
      <c r="N573" s="9">
        <v>0</v>
      </c>
      <c r="O573" s="13">
        <v>42258</v>
      </c>
      <c r="P573" s="13">
        <v>42258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810</v>
      </c>
      <c r="H574" s="12">
        <v>13.2</v>
      </c>
      <c r="I574" s="12"/>
      <c r="J574" s="12" t="s">
        <v>116</v>
      </c>
      <c r="K574" s="12" t="b">
        <v>1</v>
      </c>
      <c r="L574" s="12">
        <v>0</v>
      </c>
      <c r="M574" s="8">
        <v>2015</v>
      </c>
      <c r="N574" s="9">
        <v>0</v>
      </c>
      <c r="O574" s="13">
        <v>42258</v>
      </c>
      <c r="P574" s="13">
        <v>42258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810</v>
      </c>
      <c r="H575" s="12">
        <v>13.2</v>
      </c>
      <c r="I575" s="12"/>
      <c r="J575" s="12" t="s">
        <v>116</v>
      </c>
      <c r="K575" s="12" t="b">
        <v>1</v>
      </c>
      <c r="L575" s="12">
        <v>7</v>
      </c>
      <c r="M575" s="8">
        <v>2022</v>
      </c>
      <c r="N575" s="9">
        <v>0</v>
      </c>
      <c r="O575" s="13">
        <v>42258</v>
      </c>
      <c r="P575" s="13">
        <v>42258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810</v>
      </c>
      <c r="H576" s="12">
        <v>13.2</v>
      </c>
      <c r="I576" s="12"/>
      <c r="J576" s="12" t="s">
        <v>116</v>
      </c>
      <c r="K576" s="12" t="b">
        <v>1</v>
      </c>
      <c r="L576" s="12">
        <v>5</v>
      </c>
      <c r="M576" s="8">
        <v>2020</v>
      </c>
      <c r="N576" s="9">
        <v>0</v>
      </c>
      <c r="O576" s="13">
        <v>42258</v>
      </c>
      <c r="P576" s="13">
        <v>42258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400</v>
      </c>
      <c r="H577" s="12">
        <v>7</v>
      </c>
      <c r="I577" s="12"/>
      <c r="J577" s="12" t="s">
        <v>77</v>
      </c>
      <c r="K577" s="12" t="b">
        <v>1</v>
      </c>
      <c r="L577" s="12">
        <v>1</v>
      </c>
      <c r="M577" s="8">
        <v>2016</v>
      </c>
      <c r="N577" s="9">
        <v>0</v>
      </c>
      <c r="O577" s="13">
        <v>42258</v>
      </c>
      <c r="P577" s="13">
        <v>42258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400</v>
      </c>
      <c r="H578" s="12">
        <v>7</v>
      </c>
      <c r="I578" s="12"/>
      <c r="J578" s="12" t="s">
        <v>77</v>
      </c>
      <c r="K578" s="12" t="b">
        <v>1</v>
      </c>
      <c r="L578" s="12">
        <v>3</v>
      </c>
      <c r="M578" s="8">
        <v>2018</v>
      </c>
      <c r="N578" s="9">
        <v>0</v>
      </c>
      <c r="O578" s="13">
        <v>42258</v>
      </c>
      <c r="P578" s="13">
        <v>42258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400</v>
      </c>
      <c r="H579" s="12">
        <v>7</v>
      </c>
      <c r="I579" s="12"/>
      <c r="J579" s="12" t="s">
        <v>77</v>
      </c>
      <c r="K579" s="12" t="b">
        <v>1</v>
      </c>
      <c r="L579" s="12">
        <v>6</v>
      </c>
      <c r="M579" s="8">
        <v>2021</v>
      </c>
      <c r="N579" s="9">
        <v>0</v>
      </c>
      <c r="O579" s="13">
        <v>42258</v>
      </c>
      <c r="P579" s="13">
        <v>42258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400</v>
      </c>
      <c r="H580" s="12">
        <v>7</v>
      </c>
      <c r="I580" s="12"/>
      <c r="J580" s="12" t="s">
        <v>77</v>
      </c>
      <c r="K580" s="12" t="b">
        <v>1</v>
      </c>
      <c r="L580" s="12">
        <v>7</v>
      </c>
      <c r="M580" s="8">
        <v>2022</v>
      </c>
      <c r="N580" s="9">
        <v>0</v>
      </c>
      <c r="O580" s="13">
        <v>42258</v>
      </c>
      <c r="P580" s="13">
        <v>42258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400</v>
      </c>
      <c r="H581" s="12">
        <v>7</v>
      </c>
      <c r="I581" s="12"/>
      <c r="J581" s="12" t="s">
        <v>77</v>
      </c>
      <c r="K581" s="12" t="b">
        <v>1</v>
      </c>
      <c r="L581" s="12">
        <v>0</v>
      </c>
      <c r="M581" s="8">
        <v>2015</v>
      </c>
      <c r="N581" s="9">
        <v>0</v>
      </c>
      <c r="O581" s="13">
        <v>42258</v>
      </c>
      <c r="P581" s="13">
        <v>42258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400</v>
      </c>
      <c r="H582" s="12">
        <v>7</v>
      </c>
      <c r="I582" s="12"/>
      <c r="J582" s="12" t="s">
        <v>77</v>
      </c>
      <c r="K582" s="12" t="b">
        <v>1</v>
      </c>
      <c r="L582" s="12">
        <v>2</v>
      </c>
      <c r="M582" s="8">
        <v>2017</v>
      </c>
      <c r="N582" s="9">
        <v>0</v>
      </c>
      <c r="O582" s="13">
        <v>42258</v>
      </c>
      <c r="P582" s="13">
        <v>42258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400</v>
      </c>
      <c r="H583" s="12">
        <v>7</v>
      </c>
      <c r="I583" s="12"/>
      <c r="J583" s="12" t="s">
        <v>77</v>
      </c>
      <c r="K583" s="12" t="b">
        <v>1</v>
      </c>
      <c r="L583" s="12">
        <v>4</v>
      </c>
      <c r="M583" s="8">
        <v>2019</v>
      </c>
      <c r="N583" s="9">
        <v>0</v>
      </c>
      <c r="O583" s="13">
        <v>42258</v>
      </c>
      <c r="P583" s="13">
        <v>42258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400</v>
      </c>
      <c r="H584" s="12">
        <v>7</v>
      </c>
      <c r="I584" s="12"/>
      <c r="J584" s="12" t="s">
        <v>77</v>
      </c>
      <c r="K584" s="12" t="b">
        <v>1</v>
      </c>
      <c r="L584" s="12">
        <v>5</v>
      </c>
      <c r="M584" s="8">
        <v>2020</v>
      </c>
      <c r="N584" s="9">
        <v>0</v>
      </c>
      <c r="O584" s="13">
        <v>42258</v>
      </c>
      <c r="P584" s="13">
        <v>42258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770</v>
      </c>
      <c r="H585" s="12" t="s">
        <v>389</v>
      </c>
      <c r="I585" s="12"/>
      <c r="J585" s="12" t="s">
        <v>380</v>
      </c>
      <c r="K585" s="12" t="b">
        <v>1</v>
      </c>
      <c r="L585" s="12">
        <v>1</v>
      </c>
      <c r="M585" s="8">
        <v>2016</v>
      </c>
      <c r="N585" s="9">
        <v>0</v>
      </c>
      <c r="O585" s="13">
        <v>42258</v>
      </c>
      <c r="P585" s="13">
        <v>42258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770</v>
      </c>
      <c r="H586" s="12" t="s">
        <v>389</v>
      </c>
      <c r="I586" s="12"/>
      <c r="J586" s="12" t="s">
        <v>380</v>
      </c>
      <c r="K586" s="12" t="b">
        <v>1</v>
      </c>
      <c r="L586" s="12">
        <v>5</v>
      </c>
      <c r="M586" s="8">
        <v>2020</v>
      </c>
      <c r="N586" s="9">
        <v>0</v>
      </c>
      <c r="O586" s="13">
        <v>42258</v>
      </c>
      <c r="P586" s="13">
        <v>42258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770</v>
      </c>
      <c r="H587" s="12" t="s">
        <v>389</v>
      </c>
      <c r="I587" s="12"/>
      <c r="J587" s="12" t="s">
        <v>380</v>
      </c>
      <c r="K587" s="12" t="b">
        <v>1</v>
      </c>
      <c r="L587" s="12">
        <v>4</v>
      </c>
      <c r="M587" s="8">
        <v>2019</v>
      </c>
      <c r="N587" s="9">
        <v>0</v>
      </c>
      <c r="O587" s="13">
        <v>42258</v>
      </c>
      <c r="P587" s="13">
        <v>42258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770</v>
      </c>
      <c r="H588" s="12" t="s">
        <v>389</v>
      </c>
      <c r="I588" s="12"/>
      <c r="J588" s="12" t="s">
        <v>380</v>
      </c>
      <c r="K588" s="12" t="b">
        <v>1</v>
      </c>
      <c r="L588" s="12">
        <v>6</v>
      </c>
      <c r="M588" s="8">
        <v>2021</v>
      </c>
      <c r="N588" s="9">
        <v>0</v>
      </c>
      <c r="O588" s="13">
        <v>42258</v>
      </c>
      <c r="P588" s="13">
        <v>42258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770</v>
      </c>
      <c r="H589" s="12" t="s">
        <v>389</v>
      </c>
      <c r="I589" s="12"/>
      <c r="J589" s="12" t="s">
        <v>380</v>
      </c>
      <c r="K589" s="12" t="b">
        <v>1</v>
      </c>
      <c r="L589" s="12">
        <v>7</v>
      </c>
      <c r="M589" s="8">
        <v>2022</v>
      </c>
      <c r="N589" s="9">
        <v>0</v>
      </c>
      <c r="O589" s="13">
        <v>42258</v>
      </c>
      <c r="P589" s="13">
        <v>42258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770</v>
      </c>
      <c r="H590" s="12" t="s">
        <v>389</v>
      </c>
      <c r="I590" s="12"/>
      <c r="J590" s="12" t="s">
        <v>380</v>
      </c>
      <c r="K590" s="12" t="b">
        <v>1</v>
      </c>
      <c r="L590" s="12">
        <v>3</v>
      </c>
      <c r="M590" s="8">
        <v>2018</v>
      </c>
      <c r="N590" s="9">
        <v>0</v>
      </c>
      <c r="O590" s="13">
        <v>42258</v>
      </c>
      <c r="P590" s="13">
        <v>42258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770</v>
      </c>
      <c r="H591" s="12" t="s">
        <v>389</v>
      </c>
      <c r="I591" s="12"/>
      <c r="J591" s="12" t="s">
        <v>380</v>
      </c>
      <c r="K591" s="12" t="b">
        <v>1</v>
      </c>
      <c r="L591" s="12">
        <v>2</v>
      </c>
      <c r="M591" s="8">
        <v>2017</v>
      </c>
      <c r="N591" s="9">
        <v>0</v>
      </c>
      <c r="O591" s="13">
        <v>42258</v>
      </c>
      <c r="P591" s="13">
        <v>42258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770</v>
      </c>
      <c r="H592" s="12" t="s">
        <v>389</v>
      </c>
      <c r="I592" s="12"/>
      <c r="J592" s="12" t="s">
        <v>380</v>
      </c>
      <c r="K592" s="12" t="b">
        <v>1</v>
      </c>
      <c r="L592" s="12">
        <v>0</v>
      </c>
      <c r="M592" s="8">
        <v>2015</v>
      </c>
      <c r="N592" s="9">
        <v>0</v>
      </c>
      <c r="O592" s="13">
        <v>42258</v>
      </c>
      <c r="P592" s="13">
        <v>42258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210</v>
      </c>
      <c r="H593" s="12">
        <v>4</v>
      </c>
      <c r="I593" s="12" t="s">
        <v>347</v>
      </c>
      <c r="J593" s="12" t="s">
        <v>22</v>
      </c>
      <c r="K593" s="12" t="b">
        <v>0</v>
      </c>
      <c r="L593" s="12">
        <v>6</v>
      </c>
      <c r="M593" s="8">
        <v>2021</v>
      </c>
      <c r="N593" s="9">
        <v>0</v>
      </c>
      <c r="O593" s="13">
        <v>42258</v>
      </c>
      <c r="P593" s="13">
        <v>42258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210</v>
      </c>
      <c r="H594" s="12">
        <v>4</v>
      </c>
      <c r="I594" s="12" t="s">
        <v>347</v>
      </c>
      <c r="J594" s="12" t="s">
        <v>22</v>
      </c>
      <c r="K594" s="12" t="b">
        <v>0</v>
      </c>
      <c r="L594" s="12">
        <v>3</v>
      </c>
      <c r="M594" s="8">
        <v>2018</v>
      </c>
      <c r="N594" s="9">
        <v>0</v>
      </c>
      <c r="O594" s="13">
        <v>42258</v>
      </c>
      <c r="P594" s="13">
        <v>42258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210</v>
      </c>
      <c r="H595" s="12">
        <v>4</v>
      </c>
      <c r="I595" s="12" t="s">
        <v>347</v>
      </c>
      <c r="J595" s="12" t="s">
        <v>22</v>
      </c>
      <c r="K595" s="12" t="b">
        <v>0</v>
      </c>
      <c r="L595" s="12">
        <v>0</v>
      </c>
      <c r="M595" s="8">
        <v>2015</v>
      </c>
      <c r="N595" s="9">
        <v>1080000</v>
      </c>
      <c r="O595" s="13">
        <v>42258</v>
      </c>
      <c r="P595" s="13">
        <v>42258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210</v>
      </c>
      <c r="H596" s="12">
        <v>4</v>
      </c>
      <c r="I596" s="12" t="s">
        <v>347</v>
      </c>
      <c r="J596" s="12" t="s">
        <v>22</v>
      </c>
      <c r="K596" s="12" t="b">
        <v>0</v>
      </c>
      <c r="L596" s="12">
        <v>4</v>
      </c>
      <c r="M596" s="8">
        <v>2019</v>
      </c>
      <c r="N596" s="9">
        <v>0</v>
      </c>
      <c r="O596" s="13">
        <v>42258</v>
      </c>
      <c r="P596" s="13">
        <v>42258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210</v>
      </c>
      <c r="H597" s="12">
        <v>4</v>
      </c>
      <c r="I597" s="12" t="s">
        <v>347</v>
      </c>
      <c r="J597" s="12" t="s">
        <v>22</v>
      </c>
      <c r="K597" s="12" t="b">
        <v>0</v>
      </c>
      <c r="L597" s="12">
        <v>1</v>
      </c>
      <c r="M597" s="8">
        <v>2016</v>
      </c>
      <c r="N597" s="9">
        <v>0</v>
      </c>
      <c r="O597" s="13">
        <v>42258</v>
      </c>
      <c r="P597" s="13">
        <v>42258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210</v>
      </c>
      <c r="H598" s="12">
        <v>4</v>
      </c>
      <c r="I598" s="12" t="s">
        <v>347</v>
      </c>
      <c r="J598" s="12" t="s">
        <v>22</v>
      </c>
      <c r="K598" s="12" t="b">
        <v>0</v>
      </c>
      <c r="L598" s="12">
        <v>2</v>
      </c>
      <c r="M598" s="8">
        <v>2017</v>
      </c>
      <c r="N598" s="9">
        <v>0</v>
      </c>
      <c r="O598" s="13">
        <v>42258</v>
      </c>
      <c r="P598" s="13">
        <v>42258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210</v>
      </c>
      <c r="H599" s="12">
        <v>4</v>
      </c>
      <c r="I599" s="12" t="s">
        <v>347</v>
      </c>
      <c r="J599" s="12" t="s">
        <v>22</v>
      </c>
      <c r="K599" s="12" t="b">
        <v>0</v>
      </c>
      <c r="L599" s="12">
        <v>5</v>
      </c>
      <c r="M599" s="8">
        <v>2020</v>
      </c>
      <c r="N599" s="9">
        <v>0</v>
      </c>
      <c r="O599" s="13">
        <v>42258</v>
      </c>
      <c r="P599" s="13">
        <v>42258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210</v>
      </c>
      <c r="H600" s="12">
        <v>4</v>
      </c>
      <c r="I600" s="12" t="s">
        <v>347</v>
      </c>
      <c r="J600" s="12" t="s">
        <v>22</v>
      </c>
      <c r="K600" s="12" t="b">
        <v>0</v>
      </c>
      <c r="L600" s="12">
        <v>7</v>
      </c>
      <c r="M600" s="8">
        <v>2022</v>
      </c>
      <c r="N600" s="9">
        <v>0</v>
      </c>
      <c r="O600" s="13">
        <v>42258</v>
      </c>
      <c r="P600" s="13">
        <v>42258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950</v>
      </c>
      <c r="H601" s="12">
        <v>15</v>
      </c>
      <c r="I601" s="12"/>
      <c r="J601" s="12" t="s">
        <v>391</v>
      </c>
      <c r="K601" s="12" t="b">
        <v>1</v>
      </c>
      <c r="L601" s="12">
        <v>5</v>
      </c>
      <c r="M601" s="8">
        <v>2020</v>
      </c>
      <c r="N601" s="9">
        <v>0</v>
      </c>
      <c r="O601" s="13">
        <v>42258</v>
      </c>
      <c r="P601" s="13">
        <v>42258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160</v>
      </c>
      <c r="H602" s="12" t="s">
        <v>58</v>
      </c>
      <c r="I602" s="12"/>
      <c r="J602" s="12" t="s">
        <v>339</v>
      </c>
      <c r="K602" s="12" t="b">
        <v>1</v>
      </c>
      <c r="L602" s="12">
        <v>4</v>
      </c>
      <c r="M602" s="8">
        <v>2019</v>
      </c>
      <c r="N602" s="9">
        <v>0</v>
      </c>
      <c r="O602" s="13">
        <v>42258</v>
      </c>
      <c r="P602" s="13">
        <v>42258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160</v>
      </c>
      <c r="H603" s="12" t="s">
        <v>58</v>
      </c>
      <c r="I603" s="12"/>
      <c r="J603" s="12" t="s">
        <v>339</v>
      </c>
      <c r="K603" s="12" t="b">
        <v>1</v>
      </c>
      <c r="L603" s="12">
        <v>0</v>
      </c>
      <c r="M603" s="8">
        <v>2015</v>
      </c>
      <c r="N603" s="9">
        <v>0</v>
      </c>
      <c r="O603" s="13">
        <v>42258</v>
      </c>
      <c r="P603" s="13">
        <v>42258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160</v>
      </c>
      <c r="H604" s="12" t="s">
        <v>58</v>
      </c>
      <c r="I604" s="12"/>
      <c r="J604" s="12" t="s">
        <v>339</v>
      </c>
      <c r="K604" s="12" t="b">
        <v>1</v>
      </c>
      <c r="L604" s="12">
        <v>2</v>
      </c>
      <c r="M604" s="8">
        <v>2017</v>
      </c>
      <c r="N604" s="9">
        <v>0</v>
      </c>
      <c r="O604" s="13">
        <v>42258</v>
      </c>
      <c r="P604" s="13">
        <v>42258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160</v>
      </c>
      <c r="H605" s="12" t="s">
        <v>58</v>
      </c>
      <c r="I605" s="12"/>
      <c r="J605" s="12" t="s">
        <v>339</v>
      </c>
      <c r="K605" s="12" t="b">
        <v>1</v>
      </c>
      <c r="L605" s="12">
        <v>7</v>
      </c>
      <c r="M605" s="8">
        <v>2022</v>
      </c>
      <c r="N605" s="9">
        <v>0</v>
      </c>
      <c r="O605" s="13">
        <v>42258</v>
      </c>
      <c r="P605" s="13">
        <v>42258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160</v>
      </c>
      <c r="H606" s="12" t="s">
        <v>58</v>
      </c>
      <c r="I606" s="12"/>
      <c r="J606" s="12" t="s">
        <v>339</v>
      </c>
      <c r="K606" s="12" t="b">
        <v>1</v>
      </c>
      <c r="L606" s="12">
        <v>6</v>
      </c>
      <c r="M606" s="8">
        <v>2021</v>
      </c>
      <c r="N606" s="9">
        <v>0</v>
      </c>
      <c r="O606" s="13">
        <v>42258</v>
      </c>
      <c r="P606" s="13">
        <v>42258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160</v>
      </c>
      <c r="H607" s="12" t="s">
        <v>58</v>
      </c>
      <c r="I607" s="12"/>
      <c r="J607" s="12" t="s">
        <v>339</v>
      </c>
      <c r="K607" s="12" t="b">
        <v>1</v>
      </c>
      <c r="L607" s="12">
        <v>5</v>
      </c>
      <c r="M607" s="8">
        <v>2020</v>
      </c>
      <c r="N607" s="9">
        <v>0</v>
      </c>
      <c r="O607" s="13">
        <v>42258</v>
      </c>
      <c r="P607" s="13">
        <v>42258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160</v>
      </c>
      <c r="H608" s="12" t="s">
        <v>58</v>
      </c>
      <c r="I608" s="12"/>
      <c r="J608" s="12" t="s">
        <v>339</v>
      </c>
      <c r="K608" s="12" t="b">
        <v>1</v>
      </c>
      <c r="L608" s="12">
        <v>1</v>
      </c>
      <c r="M608" s="8">
        <v>2016</v>
      </c>
      <c r="N608" s="9">
        <v>0</v>
      </c>
      <c r="O608" s="13">
        <v>42258</v>
      </c>
      <c r="P608" s="13">
        <v>42258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160</v>
      </c>
      <c r="H609" s="12" t="s">
        <v>58</v>
      </c>
      <c r="I609" s="12"/>
      <c r="J609" s="12" t="s">
        <v>339</v>
      </c>
      <c r="K609" s="12" t="b">
        <v>1</v>
      </c>
      <c r="L609" s="12">
        <v>3</v>
      </c>
      <c r="M609" s="8">
        <v>2018</v>
      </c>
      <c r="N609" s="9">
        <v>0</v>
      </c>
      <c r="O609" s="13">
        <v>42258</v>
      </c>
      <c r="P609" s="13">
        <v>42258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580</v>
      </c>
      <c r="H610" s="12">
        <v>11.1</v>
      </c>
      <c r="I610" s="12"/>
      <c r="J610" s="12" t="s">
        <v>84</v>
      </c>
      <c r="K610" s="12" t="b">
        <v>0</v>
      </c>
      <c r="L610" s="12">
        <v>1</v>
      </c>
      <c r="M610" s="8">
        <v>2016</v>
      </c>
      <c r="N610" s="9">
        <v>12100000</v>
      </c>
      <c r="O610" s="13">
        <v>42258</v>
      </c>
      <c r="P610" s="13">
        <v>42258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580</v>
      </c>
      <c r="H611" s="12">
        <v>11.1</v>
      </c>
      <c r="I611" s="12"/>
      <c r="J611" s="12" t="s">
        <v>84</v>
      </c>
      <c r="K611" s="12" t="b">
        <v>0</v>
      </c>
      <c r="L611" s="12">
        <v>4</v>
      </c>
      <c r="M611" s="8">
        <v>2019</v>
      </c>
      <c r="N611" s="9">
        <v>12200000</v>
      </c>
      <c r="O611" s="13">
        <v>42258</v>
      </c>
      <c r="P611" s="13">
        <v>42258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580</v>
      </c>
      <c r="H612" s="12">
        <v>11.1</v>
      </c>
      <c r="I612" s="12"/>
      <c r="J612" s="12" t="s">
        <v>84</v>
      </c>
      <c r="K612" s="12" t="b">
        <v>0</v>
      </c>
      <c r="L612" s="12">
        <v>0</v>
      </c>
      <c r="M612" s="8">
        <v>2015</v>
      </c>
      <c r="N612" s="9">
        <v>12219714.01</v>
      </c>
      <c r="O612" s="13">
        <v>42258</v>
      </c>
      <c r="P612" s="13">
        <v>42258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580</v>
      </c>
      <c r="H613" s="12">
        <v>11.1</v>
      </c>
      <c r="I613" s="12"/>
      <c r="J613" s="12" t="s">
        <v>84</v>
      </c>
      <c r="K613" s="12" t="b">
        <v>0</v>
      </c>
      <c r="L613" s="12">
        <v>2</v>
      </c>
      <c r="M613" s="8">
        <v>2017</v>
      </c>
      <c r="N613" s="9">
        <v>12120000</v>
      </c>
      <c r="O613" s="13">
        <v>42258</v>
      </c>
      <c r="P613" s="13">
        <v>42258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580</v>
      </c>
      <c r="H614" s="12">
        <v>11.1</v>
      </c>
      <c r="I614" s="12"/>
      <c r="J614" s="12" t="s">
        <v>84</v>
      </c>
      <c r="K614" s="12" t="b">
        <v>0</v>
      </c>
      <c r="L614" s="12">
        <v>7</v>
      </c>
      <c r="M614" s="8">
        <v>2022</v>
      </c>
      <c r="N614" s="9">
        <v>12300000</v>
      </c>
      <c r="O614" s="13">
        <v>42258</v>
      </c>
      <c r="P614" s="13">
        <v>42258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580</v>
      </c>
      <c r="H615" s="12">
        <v>11.1</v>
      </c>
      <c r="I615" s="12"/>
      <c r="J615" s="12" t="s">
        <v>84</v>
      </c>
      <c r="K615" s="12" t="b">
        <v>0</v>
      </c>
      <c r="L615" s="12">
        <v>5</v>
      </c>
      <c r="M615" s="8">
        <v>2020</v>
      </c>
      <c r="N615" s="9">
        <v>12300000</v>
      </c>
      <c r="O615" s="13">
        <v>42258</v>
      </c>
      <c r="P615" s="13">
        <v>42258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580</v>
      </c>
      <c r="H616" s="12">
        <v>11.1</v>
      </c>
      <c r="I616" s="12"/>
      <c r="J616" s="12" t="s">
        <v>84</v>
      </c>
      <c r="K616" s="12" t="b">
        <v>0</v>
      </c>
      <c r="L616" s="12">
        <v>6</v>
      </c>
      <c r="M616" s="8">
        <v>2021</v>
      </c>
      <c r="N616" s="9">
        <v>12300000</v>
      </c>
      <c r="O616" s="13">
        <v>42258</v>
      </c>
      <c r="P616" s="13">
        <v>42258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580</v>
      </c>
      <c r="H617" s="12">
        <v>11.1</v>
      </c>
      <c r="I617" s="12"/>
      <c r="J617" s="12" t="s">
        <v>84</v>
      </c>
      <c r="K617" s="12" t="b">
        <v>0</v>
      </c>
      <c r="L617" s="12">
        <v>3</v>
      </c>
      <c r="M617" s="8">
        <v>2018</v>
      </c>
      <c r="N617" s="9">
        <v>12150000</v>
      </c>
      <c r="O617" s="13">
        <v>42258</v>
      </c>
      <c r="P617" s="13">
        <v>42258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950</v>
      </c>
      <c r="H618" s="12">
        <v>15</v>
      </c>
      <c r="I618" s="12"/>
      <c r="J618" s="12" t="s">
        <v>391</v>
      </c>
      <c r="K618" s="12" t="b">
        <v>1</v>
      </c>
      <c r="L618" s="12">
        <v>1</v>
      </c>
      <c r="M618" s="8">
        <v>2016</v>
      </c>
      <c r="N618" s="9">
        <v>0</v>
      </c>
      <c r="O618" s="13">
        <v>42258</v>
      </c>
      <c r="P618" s="13">
        <v>42258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950</v>
      </c>
      <c r="H619" s="12">
        <v>15</v>
      </c>
      <c r="I619" s="12"/>
      <c r="J619" s="12" t="s">
        <v>391</v>
      </c>
      <c r="K619" s="12" t="b">
        <v>1</v>
      </c>
      <c r="L619" s="12">
        <v>0</v>
      </c>
      <c r="M619" s="8">
        <v>2015</v>
      </c>
      <c r="N619" s="9">
        <v>0</v>
      </c>
      <c r="O619" s="13">
        <v>42258</v>
      </c>
      <c r="P619" s="13">
        <v>42258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950</v>
      </c>
      <c r="H620" s="12">
        <v>15</v>
      </c>
      <c r="I620" s="12"/>
      <c r="J620" s="12" t="s">
        <v>391</v>
      </c>
      <c r="K620" s="12" t="b">
        <v>1</v>
      </c>
      <c r="L620" s="12">
        <v>3</v>
      </c>
      <c r="M620" s="8">
        <v>2018</v>
      </c>
      <c r="N620" s="9">
        <v>0</v>
      </c>
      <c r="O620" s="13">
        <v>42258</v>
      </c>
      <c r="P620" s="13">
        <v>42258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500</v>
      </c>
      <c r="H621" s="12">
        <v>9.4</v>
      </c>
      <c r="I621" s="12" t="s">
        <v>364</v>
      </c>
      <c r="J621" s="12" t="s">
        <v>365</v>
      </c>
      <c r="K621" s="12" t="b">
        <v>0</v>
      </c>
      <c r="L621" s="12">
        <v>3</v>
      </c>
      <c r="M621" s="8">
        <v>2018</v>
      </c>
      <c r="N621" s="9">
        <v>0.0271</v>
      </c>
      <c r="O621" s="13">
        <v>42258</v>
      </c>
      <c r="P621" s="13">
        <v>42258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500</v>
      </c>
      <c r="H622" s="12">
        <v>9.4</v>
      </c>
      <c r="I622" s="12" t="s">
        <v>364</v>
      </c>
      <c r="J622" s="12" t="s">
        <v>365</v>
      </c>
      <c r="K622" s="12" t="b">
        <v>0</v>
      </c>
      <c r="L622" s="12">
        <v>4</v>
      </c>
      <c r="M622" s="8">
        <v>2019</v>
      </c>
      <c r="N622" s="9">
        <v>0.0179</v>
      </c>
      <c r="O622" s="13">
        <v>42258</v>
      </c>
      <c r="P622" s="13">
        <v>42258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500</v>
      </c>
      <c r="H623" s="12">
        <v>9.4</v>
      </c>
      <c r="I623" s="12" t="s">
        <v>364</v>
      </c>
      <c r="J623" s="12" t="s">
        <v>365</v>
      </c>
      <c r="K623" s="12" t="b">
        <v>0</v>
      </c>
      <c r="L623" s="12">
        <v>6</v>
      </c>
      <c r="M623" s="8">
        <v>2021</v>
      </c>
      <c r="N623" s="9">
        <v>0.0123</v>
      </c>
      <c r="O623" s="13">
        <v>42258</v>
      </c>
      <c r="P623" s="13">
        <v>42258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500</v>
      </c>
      <c r="H624" s="12">
        <v>9.4</v>
      </c>
      <c r="I624" s="12" t="s">
        <v>364</v>
      </c>
      <c r="J624" s="12" t="s">
        <v>365</v>
      </c>
      <c r="K624" s="12" t="b">
        <v>0</v>
      </c>
      <c r="L624" s="12">
        <v>0</v>
      </c>
      <c r="M624" s="8">
        <v>2015</v>
      </c>
      <c r="N624" s="9">
        <v>0.0449</v>
      </c>
      <c r="O624" s="13">
        <v>42258</v>
      </c>
      <c r="P624" s="13">
        <v>42258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500</v>
      </c>
      <c r="H625" s="12">
        <v>9.4</v>
      </c>
      <c r="I625" s="12" t="s">
        <v>364</v>
      </c>
      <c r="J625" s="12" t="s">
        <v>365</v>
      </c>
      <c r="K625" s="12" t="b">
        <v>0</v>
      </c>
      <c r="L625" s="12">
        <v>5</v>
      </c>
      <c r="M625" s="8">
        <v>2020</v>
      </c>
      <c r="N625" s="9">
        <v>0.0204</v>
      </c>
      <c r="O625" s="13">
        <v>42258</v>
      </c>
      <c r="P625" s="13">
        <v>42258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500</v>
      </c>
      <c r="H626" s="12">
        <v>9.4</v>
      </c>
      <c r="I626" s="12" t="s">
        <v>364</v>
      </c>
      <c r="J626" s="12" t="s">
        <v>365</v>
      </c>
      <c r="K626" s="12" t="b">
        <v>0</v>
      </c>
      <c r="L626" s="12">
        <v>7</v>
      </c>
      <c r="M626" s="8">
        <v>2022</v>
      </c>
      <c r="N626" s="9">
        <v>0.0067</v>
      </c>
      <c r="O626" s="13">
        <v>42258</v>
      </c>
      <c r="P626" s="13">
        <v>42258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500</v>
      </c>
      <c r="H627" s="12">
        <v>9.4</v>
      </c>
      <c r="I627" s="12" t="s">
        <v>364</v>
      </c>
      <c r="J627" s="12" t="s">
        <v>365</v>
      </c>
      <c r="K627" s="12" t="b">
        <v>0</v>
      </c>
      <c r="L627" s="12">
        <v>1</v>
      </c>
      <c r="M627" s="8">
        <v>2016</v>
      </c>
      <c r="N627" s="9">
        <v>0.0289</v>
      </c>
      <c r="O627" s="13">
        <v>42258</v>
      </c>
      <c r="P627" s="13">
        <v>42258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500</v>
      </c>
      <c r="H628" s="12">
        <v>9.4</v>
      </c>
      <c r="I628" s="12" t="s">
        <v>364</v>
      </c>
      <c r="J628" s="12" t="s">
        <v>365</v>
      </c>
      <c r="K628" s="12" t="b">
        <v>0</v>
      </c>
      <c r="L628" s="12">
        <v>2</v>
      </c>
      <c r="M628" s="8">
        <v>2017</v>
      </c>
      <c r="N628" s="9">
        <v>0.0295</v>
      </c>
      <c r="O628" s="13">
        <v>42258</v>
      </c>
      <c r="P628" s="13">
        <v>42258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508</v>
      </c>
      <c r="H629" s="12">
        <v>9.5</v>
      </c>
      <c r="I629" s="12" t="s">
        <v>366</v>
      </c>
      <c r="J629" s="12" t="s">
        <v>367</v>
      </c>
      <c r="K629" s="12" t="b">
        <v>0</v>
      </c>
      <c r="L629" s="12">
        <v>0</v>
      </c>
      <c r="M629" s="8">
        <v>2015</v>
      </c>
      <c r="N629" s="9">
        <v>0.0773</v>
      </c>
      <c r="O629" s="13">
        <v>42258</v>
      </c>
      <c r="P629" s="13">
        <v>42258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890</v>
      </c>
      <c r="H630" s="12">
        <v>14.2</v>
      </c>
      <c r="I630" s="12"/>
      <c r="J630" s="12" t="s">
        <v>124</v>
      </c>
      <c r="K630" s="12" t="b">
        <v>1</v>
      </c>
      <c r="L630" s="12">
        <v>6</v>
      </c>
      <c r="M630" s="8">
        <v>2021</v>
      </c>
      <c r="N630" s="9">
        <v>0</v>
      </c>
      <c r="O630" s="13">
        <v>42258</v>
      </c>
      <c r="P630" s="13">
        <v>42258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508</v>
      </c>
      <c r="H631" s="12">
        <v>9.5</v>
      </c>
      <c r="I631" s="12" t="s">
        <v>366</v>
      </c>
      <c r="J631" s="12" t="s">
        <v>367</v>
      </c>
      <c r="K631" s="12" t="b">
        <v>0</v>
      </c>
      <c r="L631" s="12">
        <v>3</v>
      </c>
      <c r="M631" s="8">
        <v>2018</v>
      </c>
      <c r="N631" s="9">
        <v>0.0561</v>
      </c>
      <c r="O631" s="13">
        <v>42258</v>
      </c>
      <c r="P631" s="13">
        <v>42258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508</v>
      </c>
      <c r="H632" s="12">
        <v>9.5</v>
      </c>
      <c r="I632" s="12" t="s">
        <v>366</v>
      </c>
      <c r="J632" s="12" t="s">
        <v>367</v>
      </c>
      <c r="K632" s="12" t="b">
        <v>0</v>
      </c>
      <c r="L632" s="12">
        <v>2</v>
      </c>
      <c r="M632" s="8">
        <v>2017</v>
      </c>
      <c r="N632" s="9">
        <v>0.0511</v>
      </c>
      <c r="O632" s="13">
        <v>42258</v>
      </c>
      <c r="P632" s="13">
        <v>42258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508</v>
      </c>
      <c r="H633" s="12">
        <v>9.5</v>
      </c>
      <c r="I633" s="12" t="s">
        <v>366</v>
      </c>
      <c r="J633" s="12" t="s">
        <v>367</v>
      </c>
      <c r="K633" s="12" t="b">
        <v>0</v>
      </c>
      <c r="L633" s="12">
        <v>7</v>
      </c>
      <c r="M633" s="8">
        <v>2022</v>
      </c>
      <c r="N633" s="9">
        <v>0.0435</v>
      </c>
      <c r="O633" s="13">
        <v>42258</v>
      </c>
      <c r="P633" s="13">
        <v>42258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508</v>
      </c>
      <c r="H634" s="12">
        <v>9.5</v>
      </c>
      <c r="I634" s="12" t="s">
        <v>366</v>
      </c>
      <c r="J634" s="12" t="s">
        <v>367</v>
      </c>
      <c r="K634" s="12" t="b">
        <v>0</v>
      </c>
      <c r="L634" s="12">
        <v>1</v>
      </c>
      <c r="M634" s="8">
        <v>2016</v>
      </c>
      <c r="N634" s="9">
        <v>0.0396</v>
      </c>
      <c r="O634" s="13">
        <v>42258</v>
      </c>
      <c r="P634" s="13">
        <v>42258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508</v>
      </c>
      <c r="H635" s="12">
        <v>9.5</v>
      </c>
      <c r="I635" s="12" t="s">
        <v>366</v>
      </c>
      <c r="J635" s="12" t="s">
        <v>367</v>
      </c>
      <c r="K635" s="12" t="b">
        <v>0</v>
      </c>
      <c r="L635" s="12">
        <v>4</v>
      </c>
      <c r="M635" s="8">
        <v>2019</v>
      </c>
      <c r="N635" s="9">
        <v>0.0611</v>
      </c>
      <c r="O635" s="13">
        <v>42258</v>
      </c>
      <c r="P635" s="13">
        <v>42258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508</v>
      </c>
      <c r="H636" s="12">
        <v>9.5</v>
      </c>
      <c r="I636" s="12" t="s">
        <v>366</v>
      </c>
      <c r="J636" s="12" t="s">
        <v>367</v>
      </c>
      <c r="K636" s="12" t="b">
        <v>0</v>
      </c>
      <c r="L636" s="12">
        <v>5</v>
      </c>
      <c r="M636" s="8">
        <v>2020</v>
      </c>
      <c r="N636" s="9">
        <v>0.0676</v>
      </c>
      <c r="O636" s="13">
        <v>42258</v>
      </c>
      <c r="P636" s="13">
        <v>42258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508</v>
      </c>
      <c r="H637" s="12">
        <v>9.5</v>
      </c>
      <c r="I637" s="12" t="s">
        <v>366</v>
      </c>
      <c r="J637" s="12" t="s">
        <v>367</v>
      </c>
      <c r="K637" s="12" t="b">
        <v>0</v>
      </c>
      <c r="L637" s="12">
        <v>6</v>
      </c>
      <c r="M637" s="8">
        <v>2021</v>
      </c>
      <c r="N637" s="9">
        <v>0.0591</v>
      </c>
      <c r="O637" s="13">
        <v>42258</v>
      </c>
      <c r="P637" s="13">
        <v>42258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50</v>
      </c>
      <c r="H638" s="12" t="s">
        <v>41</v>
      </c>
      <c r="I638" s="12"/>
      <c r="J638" s="12" t="s">
        <v>42</v>
      </c>
      <c r="K638" s="12" t="b">
        <v>1</v>
      </c>
      <c r="L638" s="12">
        <v>7</v>
      </c>
      <c r="M638" s="8">
        <v>2022</v>
      </c>
      <c r="N638" s="9">
        <v>3785000</v>
      </c>
      <c r="O638" s="13">
        <v>42258</v>
      </c>
      <c r="P638" s="13">
        <v>42258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50</v>
      </c>
      <c r="H639" s="12" t="s">
        <v>41</v>
      </c>
      <c r="I639" s="12"/>
      <c r="J639" s="12" t="s">
        <v>42</v>
      </c>
      <c r="K639" s="12" t="b">
        <v>1</v>
      </c>
      <c r="L639" s="12">
        <v>4</v>
      </c>
      <c r="M639" s="8">
        <v>2019</v>
      </c>
      <c r="N639" s="9">
        <v>3700000</v>
      </c>
      <c r="O639" s="13">
        <v>42258</v>
      </c>
      <c r="P639" s="13">
        <v>42258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50</v>
      </c>
      <c r="H640" s="12" t="s">
        <v>41</v>
      </c>
      <c r="I640" s="12"/>
      <c r="J640" s="12" t="s">
        <v>42</v>
      </c>
      <c r="K640" s="12" t="b">
        <v>1</v>
      </c>
      <c r="L640" s="12">
        <v>0</v>
      </c>
      <c r="M640" s="8">
        <v>2015</v>
      </c>
      <c r="N640" s="9">
        <v>3754722</v>
      </c>
      <c r="O640" s="13">
        <v>42258</v>
      </c>
      <c r="P640" s="13">
        <v>42258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50</v>
      </c>
      <c r="H641" s="12" t="s">
        <v>41</v>
      </c>
      <c r="I641" s="12"/>
      <c r="J641" s="12" t="s">
        <v>42</v>
      </c>
      <c r="K641" s="12" t="b">
        <v>1</v>
      </c>
      <c r="L641" s="12">
        <v>2</v>
      </c>
      <c r="M641" s="8">
        <v>2017</v>
      </c>
      <c r="N641" s="9">
        <v>3620000</v>
      </c>
      <c r="O641" s="13">
        <v>42258</v>
      </c>
      <c r="P641" s="13">
        <v>42258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50</v>
      </c>
      <c r="H642" s="12" t="s">
        <v>41</v>
      </c>
      <c r="I642" s="12"/>
      <c r="J642" s="12" t="s">
        <v>42</v>
      </c>
      <c r="K642" s="12" t="b">
        <v>1</v>
      </c>
      <c r="L642" s="12">
        <v>6</v>
      </c>
      <c r="M642" s="8">
        <v>2021</v>
      </c>
      <c r="N642" s="9">
        <v>3785000</v>
      </c>
      <c r="O642" s="13">
        <v>42258</v>
      </c>
      <c r="P642" s="13">
        <v>42258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50</v>
      </c>
      <c r="H643" s="12" t="s">
        <v>41</v>
      </c>
      <c r="I643" s="12"/>
      <c r="J643" s="12" t="s">
        <v>42</v>
      </c>
      <c r="K643" s="12" t="b">
        <v>1</v>
      </c>
      <c r="L643" s="12">
        <v>5</v>
      </c>
      <c r="M643" s="8">
        <v>2020</v>
      </c>
      <c r="N643" s="9">
        <v>3785000</v>
      </c>
      <c r="O643" s="13">
        <v>42258</v>
      </c>
      <c r="P643" s="13">
        <v>42258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50</v>
      </c>
      <c r="H644" s="12" t="s">
        <v>41</v>
      </c>
      <c r="I644" s="12"/>
      <c r="J644" s="12" t="s">
        <v>42</v>
      </c>
      <c r="K644" s="12" t="b">
        <v>1</v>
      </c>
      <c r="L644" s="12">
        <v>3</v>
      </c>
      <c r="M644" s="8">
        <v>2018</v>
      </c>
      <c r="N644" s="9">
        <v>3650000</v>
      </c>
      <c r="O644" s="13">
        <v>42258</v>
      </c>
      <c r="P644" s="13">
        <v>42258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50</v>
      </c>
      <c r="H645" s="12" t="s">
        <v>41</v>
      </c>
      <c r="I645" s="12"/>
      <c r="J645" s="12" t="s">
        <v>42</v>
      </c>
      <c r="K645" s="12" t="b">
        <v>1</v>
      </c>
      <c r="L645" s="12">
        <v>1</v>
      </c>
      <c r="M645" s="8">
        <v>2016</v>
      </c>
      <c r="N645" s="9">
        <v>3600000</v>
      </c>
      <c r="O645" s="13">
        <v>42258</v>
      </c>
      <c r="P645" s="13">
        <v>42258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510</v>
      </c>
      <c r="H646" s="12">
        <v>9.6</v>
      </c>
      <c r="I646" s="12"/>
      <c r="J646" s="12" t="s">
        <v>369</v>
      </c>
      <c r="K646" s="12" t="b">
        <v>1</v>
      </c>
      <c r="L646" s="12">
        <v>3</v>
      </c>
      <c r="M646" s="8">
        <v>2018</v>
      </c>
      <c r="N646" s="9">
        <v>0.056</v>
      </c>
      <c r="O646" s="13">
        <v>42258</v>
      </c>
      <c r="P646" s="13">
        <v>42258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510</v>
      </c>
      <c r="H647" s="12">
        <v>9.6</v>
      </c>
      <c r="I647" s="12"/>
      <c r="J647" s="12" t="s">
        <v>369</v>
      </c>
      <c r="K647" s="12" t="b">
        <v>1</v>
      </c>
      <c r="L647" s="12">
        <v>4</v>
      </c>
      <c r="M647" s="8">
        <v>2019</v>
      </c>
      <c r="N647" s="9">
        <v>0.0489</v>
      </c>
      <c r="O647" s="13">
        <v>42258</v>
      </c>
      <c r="P647" s="13">
        <v>42258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890</v>
      </c>
      <c r="H648" s="12">
        <v>14.2</v>
      </c>
      <c r="I648" s="12"/>
      <c r="J648" s="12" t="s">
        <v>124</v>
      </c>
      <c r="K648" s="12" t="b">
        <v>1</v>
      </c>
      <c r="L648" s="12">
        <v>0</v>
      </c>
      <c r="M648" s="8">
        <v>2015</v>
      </c>
      <c r="N648" s="9">
        <v>0</v>
      </c>
      <c r="O648" s="13">
        <v>42258</v>
      </c>
      <c r="P648" s="13">
        <v>42258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300</v>
      </c>
      <c r="H649" s="12">
        <v>5</v>
      </c>
      <c r="I649" s="12" t="s">
        <v>348</v>
      </c>
      <c r="J649" s="12" t="s">
        <v>72</v>
      </c>
      <c r="K649" s="12" t="b">
        <v>0</v>
      </c>
      <c r="L649" s="12">
        <v>2</v>
      </c>
      <c r="M649" s="8">
        <v>2017</v>
      </c>
      <c r="N649" s="9">
        <v>438525</v>
      </c>
      <c r="O649" s="13">
        <v>42258</v>
      </c>
      <c r="P649" s="13">
        <v>42258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510</v>
      </c>
      <c r="H650" s="12">
        <v>9.6</v>
      </c>
      <c r="I650" s="12"/>
      <c r="J650" s="12" t="s">
        <v>369</v>
      </c>
      <c r="K650" s="12" t="b">
        <v>1</v>
      </c>
      <c r="L650" s="12">
        <v>1</v>
      </c>
      <c r="M650" s="8">
        <v>2016</v>
      </c>
      <c r="N650" s="9">
        <v>0.0911</v>
      </c>
      <c r="O650" s="13">
        <v>42258</v>
      </c>
      <c r="P650" s="13">
        <v>42258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510</v>
      </c>
      <c r="H651" s="12">
        <v>9.6</v>
      </c>
      <c r="I651" s="12"/>
      <c r="J651" s="12" t="s">
        <v>369</v>
      </c>
      <c r="K651" s="12" t="b">
        <v>1</v>
      </c>
      <c r="L651" s="12">
        <v>6</v>
      </c>
      <c r="M651" s="8">
        <v>2021</v>
      </c>
      <c r="N651" s="9">
        <v>0.0616</v>
      </c>
      <c r="O651" s="13">
        <v>42258</v>
      </c>
      <c r="P651" s="13">
        <v>42258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510</v>
      </c>
      <c r="H652" s="12">
        <v>9.6</v>
      </c>
      <c r="I652" s="12"/>
      <c r="J652" s="12" t="s">
        <v>369</v>
      </c>
      <c r="K652" s="12" t="b">
        <v>1</v>
      </c>
      <c r="L652" s="12">
        <v>0</v>
      </c>
      <c r="M652" s="8">
        <v>2015</v>
      </c>
      <c r="N652" s="9">
        <v>0.1045</v>
      </c>
      <c r="O652" s="13">
        <v>42258</v>
      </c>
      <c r="P652" s="13">
        <v>42258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510</v>
      </c>
      <c r="H653" s="12">
        <v>9.6</v>
      </c>
      <c r="I653" s="12"/>
      <c r="J653" s="12" t="s">
        <v>369</v>
      </c>
      <c r="K653" s="12" t="b">
        <v>1</v>
      </c>
      <c r="L653" s="12">
        <v>2</v>
      </c>
      <c r="M653" s="8">
        <v>2017</v>
      </c>
      <c r="N653" s="9">
        <v>0.0582</v>
      </c>
      <c r="O653" s="13">
        <v>42258</v>
      </c>
      <c r="P653" s="13">
        <v>42258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510</v>
      </c>
      <c r="H654" s="12">
        <v>9.6</v>
      </c>
      <c r="I654" s="12"/>
      <c r="J654" s="12" t="s">
        <v>369</v>
      </c>
      <c r="K654" s="12" t="b">
        <v>1</v>
      </c>
      <c r="L654" s="12">
        <v>5</v>
      </c>
      <c r="M654" s="8">
        <v>2020</v>
      </c>
      <c r="N654" s="9">
        <v>0.0561</v>
      </c>
      <c r="O654" s="13">
        <v>42258</v>
      </c>
      <c r="P654" s="13">
        <v>42258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510</v>
      </c>
      <c r="H655" s="12">
        <v>9.6</v>
      </c>
      <c r="I655" s="12"/>
      <c r="J655" s="12" t="s">
        <v>369</v>
      </c>
      <c r="K655" s="12" t="b">
        <v>1</v>
      </c>
      <c r="L655" s="12">
        <v>7</v>
      </c>
      <c r="M655" s="8">
        <v>2022</v>
      </c>
      <c r="N655" s="9">
        <v>0.0626</v>
      </c>
      <c r="O655" s="13">
        <v>42258</v>
      </c>
      <c r="P655" s="13">
        <v>42258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20</v>
      </c>
      <c r="H656" s="12">
        <v>1.1</v>
      </c>
      <c r="I656" s="12"/>
      <c r="J656" s="12" t="s">
        <v>36</v>
      </c>
      <c r="K656" s="12" t="b">
        <v>1</v>
      </c>
      <c r="L656" s="12">
        <v>6</v>
      </c>
      <c r="M656" s="8">
        <v>2021</v>
      </c>
      <c r="N656" s="9">
        <v>25560000</v>
      </c>
      <c r="O656" s="13">
        <v>42258</v>
      </c>
      <c r="P656" s="13">
        <v>42258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20</v>
      </c>
      <c r="H657" s="12">
        <v>1.1</v>
      </c>
      <c r="I657" s="12"/>
      <c r="J657" s="12" t="s">
        <v>36</v>
      </c>
      <c r="K657" s="12" t="b">
        <v>1</v>
      </c>
      <c r="L657" s="12">
        <v>0</v>
      </c>
      <c r="M657" s="8">
        <v>2015</v>
      </c>
      <c r="N657" s="9">
        <v>25245574.49</v>
      </c>
      <c r="O657" s="13">
        <v>42258</v>
      </c>
      <c r="P657" s="13">
        <v>42258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20</v>
      </c>
      <c r="H658" s="12">
        <v>1.1</v>
      </c>
      <c r="I658" s="12"/>
      <c r="J658" s="12" t="s">
        <v>36</v>
      </c>
      <c r="K658" s="12" t="b">
        <v>1</v>
      </c>
      <c r="L658" s="12">
        <v>4</v>
      </c>
      <c r="M658" s="8">
        <v>2019</v>
      </c>
      <c r="N658" s="9">
        <v>25200000</v>
      </c>
      <c r="O658" s="13">
        <v>42258</v>
      </c>
      <c r="P658" s="13">
        <v>42258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20</v>
      </c>
      <c r="H659" s="12">
        <v>1.1</v>
      </c>
      <c r="I659" s="12"/>
      <c r="J659" s="12" t="s">
        <v>36</v>
      </c>
      <c r="K659" s="12" t="b">
        <v>1</v>
      </c>
      <c r="L659" s="12">
        <v>5</v>
      </c>
      <c r="M659" s="8">
        <v>2020</v>
      </c>
      <c r="N659" s="9">
        <v>25460000</v>
      </c>
      <c r="O659" s="13">
        <v>42258</v>
      </c>
      <c r="P659" s="13">
        <v>42258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20</v>
      </c>
      <c r="H660" s="12">
        <v>1.1</v>
      </c>
      <c r="I660" s="12"/>
      <c r="J660" s="12" t="s">
        <v>36</v>
      </c>
      <c r="K660" s="12" t="b">
        <v>1</v>
      </c>
      <c r="L660" s="12">
        <v>3</v>
      </c>
      <c r="M660" s="8">
        <v>2018</v>
      </c>
      <c r="N660" s="9">
        <v>24950000</v>
      </c>
      <c r="O660" s="13">
        <v>42258</v>
      </c>
      <c r="P660" s="13">
        <v>42258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20</v>
      </c>
      <c r="H661" s="12">
        <v>1.1</v>
      </c>
      <c r="I661" s="12"/>
      <c r="J661" s="12" t="s">
        <v>36</v>
      </c>
      <c r="K661" s="12" t="b">
        <v>1</v>
      </c>
      <c r="L661" s="12">
        <v>1</v>
      </c>
      <c r="M661" s="8">
        <v>2016</v>
      </c>
      <c r="N661" s="9">
        <v>24318000</v>
      </c>
      <c r="O661" s="13">
        <v>42258</v>
      </c>
      <c r="P661" s="13">
        <v>42258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20</v>
      </c>
      <c r="H662" s="12">
        <v>1.1</v>
      </c>
      <c r="I662" s="12"/>
      <c r="J662" s="12" t="s">
        <v>36</v>
      </c>
      <c r="K662" s="12" t="b">
        <v>1</v>
      </c>
      <c r="L662" s="12">
        <v>2</v>
      </c>
      <c r="M662" s="8">
        <v>2017</v>
      </c>
      <c r="N662" s="9">
        <v>24650000</v>
      </c>
      <c r="O662" s="13">
        <v>42258</v>
      </c>
      <c r="P662" s="13">
        <v>42258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20</v>
      </c>
      <c r="H663" s="12">
        <v>1.1</v>
      </c>
      <c r="I663" s="12"/>
      <c r="J663" s="12" t="s">
        <v>36</v>
      </c>
      <c r="K663" s="12" t="b">
        <v>1</v>
      </c>
      <c r="L663" s="12">
        <v>7</v>
      </c>
      <c r="M663" s="8">
        <v>2022</v>
      </c>
      <c r="N663" s="9">
        <v>25560000</v>
      </c>
      <c r="O663" s="13">
        <v>42258</v>
      </c>
      <c r="P663" s="13">
        <v>42258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620</v>
      </c>
      <c r="H664" s="12" t="s">
        <v>88</v>
      </c>
      <c r="I664" s="12"/>
      <c r="J664" s="12" t="s">
        <v>89</v>
      </c>
      <c r="K664" s="12" t="b">
        <v>1</v>
      </c>
      <c r="L664" s="12">
        <v>6</v>
      </c>
      <c r="M664" s="8">
        <v>2021</v>
      </c>
      <c r="N664" s="9">
        <v>0</v>
      </c>
      <c r="O664" s="13">
        <v>42258</v>
      </c>
      <c r="P664" s="13">
        <v>42258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620</v>
      </c>
      <c r="H665" s="12" t="s">
        <v>88</v>
      </c>
      <c r="I665" s="12"/>
      <c r="J665" s="12" t="s">
        <v>89</v>
      </c>
      <c r="K665" s="12" t="b">
        <v>1</v>
      </c>
      <c r="L665" s="12">
        <v>0</v>
      </c>
      <c r="M665" s="8">
        <v>2015</v>
      </c>
      <c r="N665" s="9">
        <v>969306</v>
      </c>
      <c r="O665" s="13">
        <v>42258</v>
      </c>
      <c r="P665" s="13">
        <v>42258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620</v>
      </c>
      <c r="H666" s="12" t="s">
        <v>88</v>
      </c>
      <c r="I666" s="12"/>
      <c r="J666" s="12" t="s">
        <v>89</v>
      </c>
      <c r="K666" s="12" t="b">
        <v>1</v>
      </c>
      <c r="L666" s="12">
        <v>3</v>
      </c>
      <c r="M666" s="8">
        <v>2018</v>
      </c>
      <c r="N666" s="9">
        <v>0</v>
      </c>
      <c r="O666" s="13">
        <v>42258</v>
      </c>
      <c r="P666" s="13">
        <v>42258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620</v>
      </c>
      <c r="H667" s="12" t="s">
        <v>88</v>
      </c>
      <c r="I667" s="12"/>
      <c r="J667" s="12" t="s">
        <v>89</v>
      </c>
      <c r="K667" s="12" t="b">
        <v>1</v>
      </c>
      <c r="L667" s="12">
        <v>2</v>
      </c>
      <c r="M667" s="8">
        <v>2017</v>
      </c>
      <c r="N667" s="9">
        <v>0</v>
      </c>
      <c r="O667" s="13">
        <v>42258</v>
      </c>
      <c r="P667" s="13">
        <v>42258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620</v>
      </c>
      <c r="H668" s="12" t="s">
        <v>88</v>
      </c>
      <c r="I668" s="12"/>
      <c r="J668" s="12" t="s">
        <v>89</v>
      </c>
      <c r="K668" s="12" t="b">
        <v>1</v>
      </c>
      <c r="L668" s="12">
        <v>4</v>
      </c>
      <c r="M668" s="8">
        <v>2019</v>
      </c>
      <c r="N668" s="9">
        <v>0</v>
      </c>
      <c r="O668" s="13">
        <v>42258</v>
      </c>
      <c r="P668" s="13">
        <v>42258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620</v>
      </c>
      <c r="H669" s="12" t="s">
        <v>88</v>
      </c>
      <c r="I669" s="12"/>
      <c r="J669" s="12" t="s">
        <v>89</v>
      </c>
      <c r="K669" s="12" t="b">
        <v>1</v>
      </c>
      <c r="L669" s="12">
        <v>1</v>
      </c>
      <c r="M669" s="8">
        <v>2016</v>
      </c>
      <c r="N669" s="9">
        <v>330000</v>
      </c>
      <c r="O669" s="13">
        <v>42258</v>
      </c>
      <c r="P669" s="13">
        <v>42258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620</v>
      </c>
      <c r="H670" s="12" t="s">
        <v>88</v>
      </c>
      <c r="I670" s="12"/>
      <c r="J670" s="12" t="s">
        <v>89</v>
      </c>
      <c r="K670" s="12" t="b">
        <v>1</v>
      </c>
      <c r="L670" s="12">
        <v>5</v>
      </c>
      <c r="M670" s="8">
        <v>2020</v>
      </c>
      <c r="N670" s="9">
        <v>0</v>
      </c>
      <c r="O670" s="13">
        <v>42258</v>
      </c>
      <c r="P670" s="13">
        <v>42258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620</v>
      </c>
      <c r="H671" s="12" t="s">
        <v>88</v>
      </c>
      <c r="I671" s="12"/>
      <c r="J671" s="12" t="s">
        <v>89</v>
      </c>
      <c r="K671" s="12" t="b">
        <v>1</v>
      </c>
      <c r="L671" s="12">
        <v>7</v>
      </c>
      <c r="M671" s="8">
        <v>2022</v>
      </c>
      <c r="N671" s="9">
        <v>0</v>
      </c>
      <c r="O671" s="13">
        <v>42258</v>
      </c>
      <c r="P671" s="13">
        <v>42258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950</v>
      </c>
      <c r="H672" s="12">
        <v>15</v>
      </c>
      <c r="I672" s="12"/>
      <c r="J672" s="12" t="s">
        <v>391</v>
      </c>
      <c r="K672" s="12" t="b">
        <v>1</v>
      </c>
      <c r="L672" s="12">
        <v>6</v>
      </c>
      <c r="M672" s="8">
        <v>2021</v>
      </c>
      <c r="N672" s="9">
        <v>0</v>
      </c>
      <c r="O672" s="13">
        <v>42258</v>
      </c>
      <c r="P672" s="13">
        <v>42258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950</v>
      </c>
      <c r="H673" s="12">
        <v>15</v>
      </c>
      <c r="I673" s="12"/>
      <c r="J673" s="12" t="s">
        <v>391</v>
      </c>
      <c r="K673" s="12" t="b">
        <v>1</v>
      </c>
      <c r="L673" s="12">
        <v>7</v>
      </c>
      <c r="M673" s="8">
        <v>2022</v>
      </c>
      <c r="N673" s="9">
        <v>0</v>
      </c>
      <c r="O673" s="13">
        <v>42258</v>
      </c>
      <c r="P673" s="13">
        <v>42258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950</v>
      </c>
      <c r="H674" s="12">
        <v>15</v>
      </c>
      <c r="I674" s="12"/>
      <c r="J674" s="12" t="s">
        <v>391</v>
      </c>
      <c r="K674" s="12" t="b">
        <v>1</v>
      </c>
      <c r="L674" s="12">
        <v>4</v>
      </c>
      <c r="M674" s="8">
        <v>2019</v>
      </c>
      <c r="N674" s="9">
        <v>0</v>
      </c>
      <c r="O674" s="13">
        <v>42258</v>
      </c>
      <c r="P674" s="13">
        <v>42258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950</v>
      </c>
      <c r="H675" s="12">
        <v>15</v>
      </c>
      <c r="I675" s="12"/>
      <c r="J675" s="12" t="s">
        <v>391</v>
      </c>
      <c r="K675" s="12" t="b">
        <v>1</v>
      </c>
      <c r="L675" s="12">
        <v>2</v>
      </c>
      <c r="M675" s="8">
        <v>2017</v>
      </c>
      <c r="N675" s="9">
        <v>0</v>
      </c>
      <c r="O675" s="13">
        <v>42258</v>
      </c>
      <c r="P675" s="13">
        <v>42258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470</v>
      </c>
      <c r="H676" s="12">
        <v>9.1</v>
      </c>
      <c r="I676" s="12" t="s">
        <v>359</v>
      </c>
      <c r="J676" s="12" t="s">
        <v>360</v>
      </c>
      <c r="K676" s="12" t="b">
        <v>1</v>
      </c>
      <c r="L676" s="12">
        <v>4</v>
      </c>
      <c r="M676" s="8">
        <v>2019</v>
      </c>
      <c r="N676" s="9">
        <v>0.0179</v>
      </c>
      <c r="O676" s="13">
        <v>42258</v>
      </c>
      <c r="P676" s="13">
        <v>42258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470</v>
      </c>
      <c r="H677" s="12">
        <v>9.1</v>
      </c>
      <c r="I677" s="12" t="s">
        <v>359</v>
      </c>
      <c r="J677" s="12" t="s">
        <v>360</v>
      </c>
      <c r="K677" s="12" t="b">
        <v>1</v>
      </c>
      <c r="L677" s="12">
        <v>2</v>
      </c>
      <c r="M677" s="8">
        <v>2017</v>
      </c>
      <c r="N677" s="9">
        <v>0.0295</v>
      </c>
      <c r="O677" s="13">
        <v>42258</v>
      </c>
      <c r="P677" s="13">
        <v>42258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470</v>
      </c>
      <c r="H678" s="12">
        <v>9.1</v>
      </c>
      <c r="I678" s="12" t="s">
        <v>359</v>
      </c>
      <c r="J678" s="12" t="s">
        <v>360</v>
      </c>
      <c r="K678" s="12" t="b">
        <v>1</v>
      </c>
      <c r="L678" s="12">
        <v>6</v>
      </c>
      <c r="M678" s="8">
        <v>2021</v>
      </c>
      <c r="N678" s="9">
        <v>0.0123</v>
      </c>
      <c r="O678" s="13">
        <v>42258</v>
      </c>
      <c r="P678" s="13">
        <v>42258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470</v>
      </c>
      <c r="H679" s="12">
        <v>9.1</v>
      </c>
      <c r="I679" s="12" t="s">
        <v>359</v>
      </c>
      <c r="J679" s="12" t="s">
        <v>360</v>
      </c>
      <c r="K679" s="12" t="b">
        <v>1</v>
      </c>
      <c r="L679" s="12">
        <v>5</v>
      </c>
      <c r="M679" s="8">
        <v>2020</v>
      </c>
      <c r="N679" s="9">
        <v>0.0204</v>
      </c>
      <c r="O679" s="13">
        <v>42258</v>
      </c>
      <c r="P679" s="13">
        <v>42258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470</v>
      </c>
      <c r="H680" s="12">
        <v>9.1</v>
      </c>
      <c r="I680" s="12" t="s">
        <v>359</v>
      </c>
      <c r="J680" s="12" t="s">
        <v>360</v>
      </c>
      <c r="K680" s="12" t="b">
        <v>1</v>
      </c>
      <c r="L680" s="12">
        <v>7</v>
      </c>
      <c r="M680" s="8">
        <v>2022</v>
      </c>
      <c r="N680" s="9">
        <v>0.0067</v>
      </c>
      <c r="O680" s="13">
        <v>42258</v>
      </c>
      <c r="P680" s="13">
        <v>42258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470</v>
      </c>
      <c r="H681" s="12">
        <v>9.1</v>
      </c>
      <c r="I681" s="12" t="s">
        <v>359</v>
      </c>
      <c r="J681" s="12" t="s">
        <v>360</v>
      </c>
      <c r="K681" s="12" t="b">
        <v>1</v>
      </c>
      <c r="L681" s="12">
        <v>1</v>
      </c>
      <c r="M681" s="8">
        <v>2016</v>
      </c>
      <c r="N681" s="9">
        <v>0.0289</v>
      </c>
      <c r="O681" s="13">
        <v>42258</v>
      </c>
      <c r="P681" s="13">
        <v>42258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470</v>
      </c>
      <c r="H682" s="12">
        <v>9.1</v>
      </c>
      <c r="I682" s="12" t="s">
        <v>359</v>
      </c>
      <c r="J682" s="12" t="s">
        <v>360</v>
      </c>
      <c r="K682" s="12" t="b">
        <v>1</v>
      </c>
      <c r="L682" s="12">
        <v>3</v>
      </c>
      <c r="M682" s="8">
        <v>2018</v>
      </c>
      <c r="N682" s="9">
        <v>0.0271</v>
      </c>
      <c r="O682" s="13">
        <v>42258</v>
      </c>
      <c r="P682" s="13">
        <v>42258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470</v>
      </c>
      <c r="H683" s="12">
        <v>9.1</v>
      </c>
      <c r="I683" s="12" t="s">
        <v>359</v>
      </c>
      <c r="J683" s="12" t="s">
        <v>360</v>
      </c>
      <c r="K683" s="12" t="b">
        <v>1</v>
      </c>
      <c r="L683" s="12">
        <v>0</v>
      </c>
      <c r="M683" s="8">
        <v>2015</v>
      </c>
      <c r="N683" s="9">
        <v>0.0449</v>
      </c>
      <c r="O683" s="13">
        <v>42258</v>
      </c>
      <c r="P683" s="13">
        <v>42258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890</v>
      </c>
      <c r="H684" s="12">
        <v>14.2</v>
      </c>
      <c r="I684" s="12"/>
      <c r="J684" s="12" t="s">
        <v>124</v>
      </c>
      <c r="K684" s="12" t="b">
        <v>1</v>
      </c>
      <c r="L684" s="12">
        <v>2</v>
      </c>
      <c r="M684" s="8">
        <v>2017</v>
      </c>
      <c r="N684" s="9">
        <v>0</v>
      </c>
      <c r="O684" s="13">
        <v>42258</v>
      </c>
      <c r="P684" s="13">
        <v>42258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890</v>
      </c>
      <c r="H685" s="12">
        <v>14.2</v>
      </c>
      <c r="I685" s="12"/>
      <c r="J685" s="12" t="s">
        <v>124</v>
      </c>
      <c r="K685" s="12" t="b">
        <v>1</v>
      </c>
      <c r="L685" s="12">
        <v>7</v>
      </c>
      <c r="M685" s="8">
        <v>2022</v>
      </c>
      <c r="N685" s="9">
        <v>0</v>
      </c>
      <c r="O685" s="13">
        <v>42258</v>
      </c>
      <c r="P685" s="13">
        <v>42258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890</v>
      </c>
      <c r="H686" s="12">
        <v>14.2</v>
      </c>
      <c r="I686" s="12"/>
      <c r="J686" s="12" t="s">
        <v>124</v>
      </c>
      <c r="K686" s="12" t="b">
        <v>1</v>
      </c>
      <c r="L686" s="12">
        <v>3</v>
      </c>
      <c r="M686" s="8">
        <v>2018</v>
      </c>
      <c r="N686" s="9">
        <v>0</v>
      </c>
      <c r="O686" s="13">
        <v>42258</v>
      </c>
      <c r="P686" s="13">
        <v>42258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890</v>
      </c>
      <c r="H687" s="12">
        <v>14.2</v>
      </c>
      <c r="I687" s="12"/>
      <c r="J687" s="12" t="s">
        <v>124</v>
      </c>
      <c r="K687" s="12" t="b">
        <v>1</v>
      </c>
      <c r="L687" s="12">
        <v>4</v>
      </c>
      <c r="M687" s="8">
        <v>2019</v>
      </c>
      <c r="N687" s="9">
        <v>0</v>
      </c>
      <c r="O687" s="13">
        <v>42258</v>
      </c>
      <c r="P687" s="13">
        <v>42258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890</v>
      </c>
      <c r="H688" s="12">
        <v>14.2</v>
      </c>
      <c r="I688" s="12"/>
      <c r="J688" s="12" t="s">
        <v>124</v>
      </c>
      <c r="K688" s="12" t="b">
        <v>1</v>
      </c>
      <c r="L688" s="12">
        <v>1</v>
      </c>
      <c r="M688" s="8">
        <v>2016</v>
      </c>
      <c r="N688" s="9">
        <v>0</v>
      </c>
      <c r="O688" s="13">
        <v>42258</v>
      </c>
      <c r="P688" s="13">
        <v>42258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890</v>
      </c>
      <c r="H689" s="12">
        <v>14.2</v>
      </c>
      <c r="I689" s="12"/>
      <c r="J689" s="12" t="s">
        <v>124</v>
      </c>
      <c r="K689" s="12" t="b">
        <v>1</v>
      </c>
      <c r="L689" s="12">
        <v>5</v>
      </c>
      <c r="M689" s="8">
        <v>2020</v>
      </c>
      <c r="N689" s="9">
        <v>0</v>
      </c>
      <c r="O689" s="13">
        <v>42258</v>
      </c>
      <c r="P689" s="13">
        <v>42258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300</v>
      </c>
      <c r="H690" s="12">
        <v>5</v>
      </c>
      <c r="I690" s="12" t="s">
        <v>348</v>
      </c>
      <c r="J690" s="12" t="s">
        <v>72</v>
      </c>
      <c r="K690" s="12" t="b">
        <v>0</v>
      </c>
      <c r="L690" s="12">
        <v>4</v>
      </c>
      <c r="M690" s="8">
        <v>2019</v>
      </c>
      <c r="N690" s="9">
        <v>250000</v>
      </c>
      <c r="O690" s="13">
        <v>42258</v>
      </c>
      <c r="P690" s="13">
        <v>42258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300</v>
      </c>
      <c r="H691" s="12">
        <v>5</v>
      </c>
      <c r="I691" s="12" t="s">
        <v>348</v>
      </c>
      <c r="J691" s="12" t="s">
        <v>72</v>
      </c>
      <c r="K691" s="12" t="b">
        <v>0</v>
      </c>
      <c r="L691" s="12">
        <v>7</v>
      </c>
      <c r="M691" s="8">
        <v>2022</v>
      </c>
      <c r="N691" s="9">
        <v>100000.84</v>
      </c>
      <c r="O691" s="13">
        <v>42258</v>
      </c>
      <c r="P691" s="13">
        <v>42258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300</v>
      </c>
      <c r="H692" s="12">
        <v>5</v>
      </c>
      <c r="I692" s="12" t="s">
        <v>348</v>
      </c>
      <c r="J692" s="12" t="s">
        <v>72</v>
      </c>
      <c r="K692" s="12" t="b">
        <v>0</v>
      </c>
      <c r="L692" s="12">
        <v>6</v>
      </c>
      <c r="M692" s="8">
        <v>2021</v>
      </c>
      <c r="N692" s="9">
        <v>205000</v>
      </c>
      <c r="O692" s="13">
        <v>42258</v>
      </c>
      <c r="P692" s="13">
        <v>42258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300</v>
      </c>
      <c r="H693" s="12">
        <v>5</v>
      </c>
      <c r="I693" s="12" t="s">
        <v>348</v>
      </c>
      <c r="J693" s="12" t="s">
        <v>72</v>
      </c>
      <c r="K693" s="12" t="b">
        <v>0</v>
      </c>
      <c r="L693" s="12">
        <v>0</v>
      </c>
      <c r="M693" s="8">
        <v>2015</v>
      </c>
      <c r="N693" s="9">
        <v>1088528</v>
      </c>
      <c r="O693" s="13">
        <v>42258</v>
      </c>
      <c r="P693" s="13">
        <v>42258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300</v>
      </c>
      <c r="H694" s="12">
        <v>5</v>
      </c>
      <c r="I694" s="12" t="s">
        <v>348</v>
      </c>
      <c r="J694" s="12" t="s">
        <v>72</v>
      </c>
      <c r="K694" s="12" t="b">
        <v>0</v>
      </c>
      <c r="L694" s="12">
        <v>5</v>
      </c>
      <c r="M694" s="8">
        <v>2020</v>
      </c>
      <c r="N694" s="9">
        <v>350000</v>
      </c>
      <c r="O694" s="13">
        <v>42258</v>
      </c>
      <c r="P694" s="13">
        <v>42258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300</v>
      </c>
      <c r="H695" s="12">
        <v>5</v>
      </c>
      <c r="I695" s="12" t="s">
        <v>348</v>
      </c>
      <c r="J695" s="12" t="s">
        <v>72</v>
      </c>
      <c r="K695" s="12" t="b">
        <v>0</v>
      </c>
      <c r="L695" s="12">
        <v>1</v>
      </c>
      <c r="M695" s="8">
        <v>2016</v>
      </c>
      <c r="N695" s="9">
        <v>363528</v>
      </c>
      <c r="O695" s="13">
        <v>42258</v>
      </c>
      <c r="P695" s="13">
        <v>42258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300</v>
      </c>
      <c r="H696" s="12">
        <v>5</v>
      </c>
      <c r="I696" s="12" t="s">
        <v>348</v>
      </c>
      <c r="J696" s="12" t="s">
        <v>72</v>
      </c>
      <c r="K696" s="12" t="b">
        <v>0</v>
      </c>
      <c r="L696" s="12">
        <v>3</v>
      </c>
      <c r="M696" s="8">
        <v>2018</v>
      </c>
      <c r="N696" s="9">
        <v>425309</v>
      </c>
      <c r="O696" s="13">
        <v>42258</v>
      </c>
      <c r="P696" s="13">
        <v>42258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840</v>
      </c>
      <c r="H697" s="12">
        <v>13.5</v>
      </c>
      <c r="I697" s="12"/>
      <c r="J697" s="12" t="s">
        <v>119</v>
      </c>
      <c r="K697" s="12" t="b">
        <v>1</v>
      </c>
      <c r="L697" s="12">
        <v>0</v>
      </c>
      <c r="M697" s="8">
        <v>2015</v>
      </c>
      <c r="N697" s="9">
        <v>0</v>
      </c>
      <c r="O697" s="13">
        <v>42258</v>
      </c>
      <c r="P697" s="13">
        <v>42258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840</v>
      </c>
      <c r="H698" s="12">
        <v>13.5</v>
      </c>
      <c r="I698" s="12"/>
      <c r="J698" s="12" t="s">
        <v>119</v>
      </c>
      <c r="K698" s="12" t="b">
        <v>1</v>
      </c>
      <c r="L698" s="12">
        <v>6</v>
      </c>
      <c r="M698" s="8">
        <v>2021</v>
      </c>
      <c r="N698" s="9">
        <v>0</v>
      </c>
      <c r="O698" s="13">
        <v>42258</v>
      </c>
      <c r="P698" s="13">
        <v>42258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840</v>
      </c>
      <c r="H699" s="12">
        <v>13.5</v>
      </c>
      <c r="I699" s="12"/>
      <c r="J699" s="12" t="s">
        <v>119</v>
      </c>
      <c r="K699" s="12" t="b">
        <v>1</v>
      </c>
      <c r="L699" s="12">
        <v>7</v>
      </c>
      <c r="M699" s="8">
        <v>2022</v>
      </c>
      <c r="N699" s="9">
        <v>0</v>
      </c>
      <c r="O699" s="13">
        <v>42258</v>
      </c>
      <c r="P699" s="13">
        <v>42258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840</v>
      </c>
      <c r="H700" s="12">
        <v>13.5</v>
      </c>
      <c r="I700" s="12"/>
      <c r="J700" s="12" t="s">
        <v>119</v>
      </c>
      <c r="K700" s="12" t="b">
        <v>1</v>
      </c>
      <c r="L700" s="12">
        <v>4</v>
      </c>
      <c r="M700" s="8">
        <v>2019</v>
      </c>
      <c r="N700" s="9">
        <v>0</v>
      </c>
      <c r="O700" s="13">
        <v>42258</v>
      </c>
      <c r="P700" s="13">
        <v>42258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840</v>
      </c>
      <c r="H701" s="12">
        <v>13.5</v>
      </c>
      <c r="I701" s="12"/>
      <c r="J701" s="12" t="s">
        <v>119</v>
      </c>
      <c r="K701" s="12" t="b">
        <v>1</v>
      </c>
      <c r="L701" s="12">
        <v>5</v>
      </c>
      <c r="M701" s="8">
        <v>2020</v>
      </c>
      <c r="N701" s="9">
        <v>0</v>
      </c>
      <c r="O701" s="13">
        <v>42258</v>
      </c>
      <c r="P701" s="13">
        <v>42258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840</v>
      </c>
      <c r="H702" s="12">
        <v>13.5</v>
      </c>
      <c r="I702" s="12"/>
      <c r="J702" s="12" t="s">
        <v>119</v>
      </c>
      <c r="K702" s="12" t="b">
        <v>1</v>
      </c>
      <c r="L702" s="12">
        <v>2</v>
      </c>
      <c r="M702" s="8">
        <v>2017</v>
      </c>
      <c r="N702" s="9">
        <v>0</v>
      </c>
      <c r="O702" s="13">
        <v>42258</v>
      </c>
      <c r="P702" s="13">
        <v>42258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840</v>
      </c>
      <c r="H703" s="12">
        <v>13.5</v>
      </c>
      <c r="I703" s="12"/>
      <c r="J703" s="12" t="s">
        <v>119</v>
      </c>
      <c r="K703" s="12" t="b">
        <v>1</v>
      </c>
      <c r="L703" s="12">
        <v>3</v>
      </c>
      <c r="M703" s="8">
        <v>2018</v>
      </c>
      <c r="N703" s="9">
        <v>0</v>
      </c>
      <c r="O703" s="13">
        <v>42258</v>
      </c>
      <c r="P703" s="13">
        <v>42258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840</v>
      </c>
      <c r="H704" s="12">
        <v>13.5</v>
      </c>
      <c r="I704" s="12"/>
      <c r="J704" s="12" t="s">
        <v>119</v>
      </c>
      <c r="K704" s="12" t="b">
        <v>1</v>
      </c>
      <c r="L704" s="12">
        <v>1</v>
      </c>
      <c r="M704" s="8">
        <v>2016</v>
      </c>
      <c r="N704" s="9">
        <v>0</v>
      </c>
      <c r="O704" s="13">
        <v>42258</v>
      </c>
      <c r="P704" s="13">
        <v>42258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870</v>
      </c>
      <c r="H705" s="12">
        <v>14</v>
      </c>
      <c r="I705" s="12"/>
      <c r="J705" s="12" t="s">
        <v>122</v>
      </c>
      <c r="K705" s="12" t="b">
        <v>1</v>
      </c>
      <c r="L705" s="12">
        <v>0</v>
      </c>
      <c r="M705" s="8">
        <v>2015</v>
      </c>
      <c r="N705" s="9">
        <v>0</v>
      </c>
      <c r="O705" s="13">
        <v>42258</v>
      </c>
      <c r="P705" s="13">
        <v>42258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870</v>
      </c>
      <c r="H706" s="12">
        <v>14</v>
      </c>
      <c r="I706" s="12"/>
      <c r="J706" s="12" t="s">
        <v>122</v>
      </c>
      <c r="K706" s="12" t="b">
        <v>1</v>
      </c>
      <c r="L706" s="12">
        <v>2</v>
      </c>
      <c r="M706" s="8">
        <v>2017</v>
      </c>
      <c r="N706" s="9">
        <v>0</v>
      </c>
      <c r="O706" s="13">
        <v>42258</v>
      </c>
      <c r="P706" s="13">
        <v>42258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870</v>
      </c>
      <c r="H707" s="12">
        <v>14</v>
      </c>
      <c r="I707" s="12"/>
      <c r="J707" s="12" t="s">
        <v>122</v>
      </c>
      <c r="K707" s="12" t="b">
        <v>1</v>
      </c>
      <c r="L707" s="12">
        <v>1</v>
      </c>
      <c r="M707" s="8">
        <v>2016</v>
      </c>
      <c r="N707" s="9">
        <v>0</v>
      </c>
      <c r="O707" s="13">
        <v>42258</v>
      </c>
      <c r="P707" s="13">
        <v>42258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870</v>
      </c>
      <c r="H708" s="12">
        <v>14</v>
      </c>
      <c r="I708" s="12"/>
      <c r="J708" s="12" t="s">
        <v>122</v>
      </c>
      <c r="K708" s="12" t="b">
        <v>1</v>
      </c>
      <c r="L708" s="12">
        <v>7</v>
      </c>
      <c r="M708" s="8">
        <v>2022</v>
      </c>
      <c r="N708" s="9">
        <v>0</v>
      </c>
      <c r="O708" s="13">
        <v>42258</v>
      </c>
      <c r="P708" s="13">
        <v>42258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870</v>
      </c>
      <c r="H709" s="12">
        <v>14</v>
      </c>
      <c r="I709" s="12"/>
      <c r="J709" s="12" t="s">
        <v>122</v>
      </c>
      <c r="K709" s="12" t="b">
        <v>1</v>
      </c>
      <c r="L709" s="12">
        <v>5</v>
      </c>
      <c r="M709" s="8">
        <v>2020</v>
      </c>
      <c r="N709" s="9">
        <v>0</v>
      </c>
      <c r="O709" s="13">
        <v>42258</v>
      </c>
      <c r="P709" s="13">
        <v>42258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870</v>
      </c>
      <c r="H710" s="12">
        <v>14</v>
      </c>
      <c r="I710" s="12"/>
      <c r="J710" s="12" t="s">
        <v>122</v>
      </c>
      <c r="K710" s="12" t="b">
        <v>1</v>
      </c>
      <c r="L710" s="12">
        <v>4</v>
      </c>
      <c r="M710" s="8">
        <v>2019</v>
      </c>
      <c r="N710" s="9">
        <v>0</v>
      </c>
      <c r="O710" s="13">
        <v>42258</v>
      </c>
      <c r="P710" s="13">
        <v>42258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870</v>
      </c>
      <c r="H711" s="12">
        <v>14</v>
      </c>
      <c r="I711" s="12"/>
      <c r="J711" s="12" t="s">
        <v>122</v>
      </c>
      <c r="K711" s="12" t="b">
        <v>1</v>
      </c>
      <c r="L711" s="12">
        <v>6</v>
      </c>
      <c r="M711" s="8">
        <v>2021</v>
      </c>
      <c r="N711" s="9">
        <v>0</v>
      </c>
      <c r="O711" s="13">
        <v>42258</v>
      </c>
      <c r="P711" s="13">
        <v>42258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870</v>
      </c>
      <c r="H712" s="12">
        <v>14</v>
      </c>
      <c r="I712" s="12"/>
      <c r="J712" s="12" t="s">
        <v>122</v>
      </c>
      <c r="K712" s="12" t="b">
        <v>1</v>
      </c>
      <c r="L712" s="12">
        <v>3</v>
      </c>
      <c r="M712" s="8">
        <v>2018</v>
      </c>
      <c r="N712" s="9">
        <v>0</v>
      </c>
      <c r="O712" s="13">
        <v>42258</v>
      </c>
      <c r="P712" s="13">
        <v>42258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430</v>
      </c>
      <c r="H713" s="12">
        <v>8.2</v>
      </c>
      <c r="I713" s="12" t="s">
        <v>357</v>
      </c>
      <c r="J713" s="12" t="s">
        <v>358</v>
      </c>
      <c r="K713" s="12" t="b">
        <v>0</v>
      </c>
      <c r="L713" s="12">
        <v>4</v>
      </c>
      <c r="M713" s="8">
        <v>2019</v>
      </c>
      <c r="N713" s="9">
        <v>1540000</v>
      </c>
      <c r="O713" s="13">
        <v>42258</v>
      </c>
      <c r="P713" s="13">
        <v>42258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430</v>
      </c>
      <c r="H714" s="12">
        <v>8.2</v>
      </c>
      <c r="I714" s="12" t="s">
        <v>357</v>
      </c>
      <c r="J714" s="12" t="s">
        <v>358</v>
      </c>
      <c r="K714" s="12" t="b">
        <v>0</v>
      </c>
      <c r="L714" s="12">
        <v>7</v>
      </c>
      <c r="M714" s="8">
        <v>2022</v>
      </c>
      <c r="N714" s="9">
        <v>1110890.84</v>
      </c>
      <c r="O714" s="13">
        <v>42258</v>
      </c>
      <c r="P714" s="13">
        <v>42258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430</v>
      </c>
      <c r="H715" s="12">
        <v>8.2</v>
      </c>
      <c r="I715" s="12" t="s">
        <v>357</v>
      </c>
      <c r="J715" s="12" t="s">
        <v>358</v>
      </c>
      <c r="K715" s="12" t="b">
        <v>0</v>
      </c>
      <c r="L715" s="12">
        <v>3</v>
      </c>
      <c r="M715" s="8">
        <v>2018</v>
      </c>
      <c r="N715" s="9">
        <v>1400000</v>
      </c>
      <c r="O715" s="13">
        <v>42258</v>
      </c>
      <c r="P715" s="13">
        <v>42258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430</v>
      </c>
      <c r="H716" s="12">
        <v>8.2</v>
      </c>
      <c r="I716" s="12" t="s">
        <v>357</v>
      </c>
      <c r="J716" s="12" t="s">
        <v>358</v>
      </c>
      <c r="K716" s="12" t="b">
        <v>0</v>
      </c>
      <c r="L716" s="12">
        <v>2</v>
      </c>
      <c r="M716" s="8">
        <v>2017</v>
      </c>
      <c r="N716" s="9">
        <v>1258525</v>
      </c>
      <c r="O716" s="13">
        <v>42258</v>
      </c>
      <c r="P716" s="13">
        <v>42258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430</v>
      </c>
      <c r="H717" s="12">
        <v>8.2</v>
      </c>
      <c r="I717" s="12" t="s">
        <v>357</v>
      </c>
      <c r="J717" s="12" t="s">
        <v>358</v>
      </c>
      <c r="K717" s="12" t="b">
        <v>0</v>
      </c>
      <c r="L717" s="12">
        <v>5</v>
      </c>
      <c r="M717" s="8">
        <v>2020</v>
      </c>
      <c r="N717" s="9">
        <v>1720000</v>
      </c>
      <c r="O717" s="13">
        <v>42258</v>
      </c>
      <c r="P717" s="13">
        <v>42258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430</v>
      </c>
      <c r="H718" s="12">
        <v>8.2</v>
      </c>
      <c r="I718" s="12" t="s">
        <v>357</v>
      </c>
      <c r="J718" s="12" t="s">
        <v>358</v>
      </c>
      <c r="K718" s="12" t="b">
        <v>0</v>
      </c>
      <c r="L718" s="12">
        <v>0</v>
      </c>
      <c r="M718" s="8">
        <v>2015</v>
      </c>
      <c r="N718" s="9">
        <v>2737355.81</v>
      </c>
      <c r="O718" s="13">
        <v>42258</v>
      </c>
      <c r="P718" s="13">
        <v>42258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430</v>
      </c>
      <c r="H719" s="12">
        <v>8.2</v>
      </c>
      <c r="I719" s="12" t="s">
        <v>357</v>
      </c>
      <c r="J719" s="12" t="s">
        <v>358</v>
      </c>
      <c r="K719" s="12" t="b">
        <v>0</v>
      </c>
      <c r="L719" s="12">
        <v>1</v>
      </c>
      <c r="M719" s="8">
        <v>2016</v>
      </c>
      <c r="N719" s="9">
        <v>963528</v>
      </c>
      <c r="O719" s="13">
        <v>42258</v>
      </c>
      <c r="P719" s="13">
        <v>42258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430</v>
      </c>
      <c r="H720" s="12">
        <v>8.2</v>
      </c>
      <c r="I720" s="12" t="s">
        <v>357</v>
      </c>
      <c r="J720" s="12" t="s">
        <v>358</v>
      </c>
      <c r="K720" s="12" t="b">
        <v>0</v>
      </c>
      <c r="L720" s="12">
        <v>6</v>
      </c>
      <c r="M720" s="8">
        <v>2021</v>
      </c>
      <c r="N720" s="9">
        <v>1510000</v>
      </c>
      <c r="O720" s="13">
        <v>42258</v>
      </c>
      <c r="P720" s="13">
        <v>42258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270</v>
      </c>
      <c r="H721" s="12" t="s">
        <v>69</v>
      </c>
      <c r="I721" s="12"/>
      <c r="J721" s="12" t="s">
        <v>67</v>
      </c>
      <c r="K721" s="12" t="b">
        <v>1</v>
      </c>
      <c r="L721" s="12">
        <v>4</v>
      </c>
      <c r="M721" s="8">
        <v>2019</v>
      </c>
      <c r="N721" s="9">
        <v>0</v>
      </c>
      <c r="O721" s="13">
        <v>42258</v>
      </c>
      <c r="P721" s="13">
        <v>42258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270</v>
      </c>
      <c r="H722" s="12" t="s">
        <v>69</v>
      </c>
      <c r="I722" s="12"/>
      <c r="J722" s="12" t="s">
        <v>67</v>
      </c>
      <c r="K722" s="12" t="b">
        <v>1</v>
      </c>
      <c r="L722" s="12">
        <v>5</v>
      </c>
      <c r="M722" s="8">
        <v>2020</v>
      </c>
      <c r="N722" s="9">
        <v>0</v>
      </c>
      <c r="O722" s="13">
        <v>42258</v>
      </c>
      <c r="P722" s="13">
        <v>42258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270</v>
      </c>
      <c r="H723" s="12" t="s">
        <v>69</v>
      </c>
      <c r="I723" s="12"/>
      <c r="J723" s="12" t="s">
        <v>67</v>
      </c>
      <c r="K723" s="12" t="b">
        <v>1</v>
      </c>
      <c r="L723" s="12">
        <v>2</v>
      </c>
      <c r="M723" s="8">
        <v>2017</v>
      </c>
      <c r="N723" s="9">
        <v>0</v>
      </c>
      <c r="O723" s="13">
        <v>42258</v>
      </c>
      <c r="P723" s="13">
        <v>42258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270</v>
      </c>
      <c r="H724" s="12" t="s">
        <v>69</v>
      </c>
      <c r="I724" s="12"/>
      <c r="J724" s="12" t="s">
        <v>67</v>
      </c>
      <c r="K724" s="12" t="b">
        <v>1</v>
      </c>
      <c r="L724" s="12">
        <v>7</v>
      </c>
      <c r="M724" s="8">
        <v>2022</v>
      </c>
      <c r="N724" s="9">
        <v>0</v>
      </c>
      <c r="O724" s="13">
        <v>42258</v>
      </c>
      <c r="P724" s="13">
        <v>42258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270</v>
      </c>
      <c r="H725" s="12" t="s">
        <v>69</v>
      </c>
      <c r="I725" s="12"/>
      <c r="J725" s="12" t="s">
        <v>67</v>
      </c>
      <c r="K725" s="12" t="b">
        <v>1</v>
      </c>
      <c r="L725" s="12">
        <v>0</v>
      </c>
      <c r="M725" s="8">
        <v>2015</v>
      </c>
      <c r="N725" s="9">
        <v>0</v>
      </c>
      <c r="O725" s="13">
        <v>42258</v>
      </c>
      <c r="P725" s="13">
        <v>42258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270</v>
      </c>
      <c r="H726" s="12" t="s">
        <v>69</v>
      </c>
      <c r="I726" s="12"/>
      <c r="J726" s="12" t="s">
        <v>67</v>
      </c>
      <c r="K726" s="12" t="b">
        <v>1</v>
      </c>
      <c r="L726" s="12">
        <v>1</v>
      </c>
      <c r="M726" s="8">
        <v>2016</v>
      </c>
      <c r="N726" s="9">
        <v>0</v>
      </c>
      <c r="O726" s="13">
        <v>42258</v>
      </c>
      <c r="P726" s="13">
        <v>42258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270</v>
      </c>
      <c r="H727" s="12" t="s">
        <v>69</v>
      </c>
      <c r="I727" s="12"/>
      <c r="J727" s="12" t="s">
        <v>67</v>
      </c>
      <c r="K727" s="12" t="b">
        <v>1</v>
      </c>
      <c r="L727" s="12">
        <v>3</v>
      </c>
      <c r="M727" s="8">
        <v>2018</v>
      </c>
      <c r="N727" s="9">
        <v>0</v>
      </c>
      <c r="O727" s="13">
        <v>42258</v>
      </c>
      <c r="P727" s="13">
        <v>42258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270</v>
      </c>
      <c r="H728" s="12" t="s">
        <v>69</v>
      </c>
      <c r="I728" s="12"/>
      <c r="J728" s="12" t="s">
        <v>67</v>
      </c>
      <c r="K728" s="12" t="b">
        <v>1</v>
      </c>
      <c r="L728" s="12">
        <v>6</v>
      </c>
      <c r="M728" s="8">
        <v>2021</v>
      </c>
      <c r="N728" s="9">
        <v>0</v>
      </c>
      <c r="O728" s="13">
        <v>42258</v>
      </c>
      <c r="P728" s="13">
        <v>42258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70</v>
      </c>
      <c r="H729" s="12" t="s">
        <v>45</v>
      </c>
      <c r="I729" s="12"/>
      <c r="J729" s="12" t="s">
        <v>46</v>
      </c>
      <c r="K729" s="12" t="b">
        <v>1</v>
      </c>
      <c r="L729" s="12">
        <v>7</v>
      </c>
      <c r="M729" s="8">
        <v>2022</v>
      </c>
      <c r="N729" s="9">
        <v>12400000</v>
      </c>
      <c r="O729" s="13">
        <v>42258</v>
      </c>
      <c r="P729" s="13">
        <v>42258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70</v>
      </c>
      <c r="H730" s="12" t="s">
        <v>45</v>
      </c>
      <c r="I730" s="12"/>
      <c r="J730" s="12" t="s">
        <v>46</v>
      </c>
      <c r="K730" s="12" t="b">
        <v>1</v>
      </c>
      <c r="L730" s="12">
        <v>3</v>
      </c>
      <c r="M730" s="8">
        <v>2018</v>
      </c>
      <c r="N730" s="9">
        <v>12000000</v>
      </c>
      <c r="O730" s="13">
        <v>42258</v>
      </c>
      <c r="P730" s="13">
        <v>42258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70</v>
      </c>
      <c r="H731" s="12" t="s">
        <v>45</v>
      </c>
      <c r="I731" s="12"/>
      <c r="J731" s="12" t="s">
        <v>46</v>
      </c>
      <c r="K731" s="12" t="b">
        <v>1</v>
      </c>
      <c r="L731" s="12">
        <v>1</v>
      </c>
      <c r="M731" s="8">
        <v>2016</v>
      </c>
      <c r="N731" s="9">
        <v>11730000</v>
      </c>
      <c r="O731" s="13">
        <v>42258</v>
      </c>
      <c r="P731" s="13">
        <v>42258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70</v>
      </c>
      <c r="H732" s="12" t="s">
        <v>45</v>
      </c>
      <c r="I732" s="12"/>
      <c r="J732" s="12" t="s">
        <v>46</v>
      </c>
      <c r="K732" s="12" t="b">
        <v>1</v>
      </c>
      <c r="L732" s="12">
        <v>0</v>
      </c>
      <c r="M732" s="8">
        <v>2015</v>
      </c>
      <c r="N732" s="9">
        <v>11653443</v>
      </c>
      <c r="O732" s="13">
        <v>42258</v>
      </c>
      <c r="P732" s="13">
        <v>42258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70</v>
      </c>
      <c r="H733" s="12" t="s">
        <v>45</v>
      </c>
      <c r="I733" s="12"/>
      <c r="J733" s="12" t="s">
        <v>46</v>
      </c>
      <c r="K733" s="12" t="b">
        <v>1</v>
      </c>
      <c r="L733" s="12">
        <v>6</v>
      </c>
      <c r="M733" s="8">
        <v>2021</v>
      </c>
      <c r="N733" s="9">
        <v>12400000</v>
      </c>
      <c r="O733" s="13">
        <v>42258</v>
      </c>
      <c r="P733" s="13">
        <v>42258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70</v>
      </c>
      <c r="H734" s="12" t="s">
        <v>45</v>
      </c>
      <c r="I734" s="12"/>
      <c r="J734" s="12" t="s">
        <v>46</v>
      </c>
      <c r="K734" s="12" t="b">
        <v>1</v>
      </c>
      <c r="L734" s="12">
        <v>5</v>
      </c>
      <c r="M734" s="8">
        <v>2020</v>
      </c>
      <c r="N734" s="9">
        <v>12400000</v>
      </c>
      <c r="O734" s="13">
        <v>42258</v>
      </c>
      <c r="P734" s="13">
        <v>42258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70</v>
      </c>
      <c r="H735" s="12" t="s">
        <v>45</v>
      </c>
      <c r="I735" s="12"/>
      <c r="J735" s="12" t="s">
        <v>46</v>
      </c>
      <c r="K735" s="12" t="b">
        <v>1</v>
      </c>
      <c r="L735" s="12">
        <v>4</v>
      </c>
      <c r="M735" s="8">
        <v>2019</v>
      </c>
      <c r="N735" s="9">
        <v>12200000</v>
      </c>
      <c r="O735" s="13">
        <v>42258</v>
      </c>
      <c r="P735" s="13">
        <v>42258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70</v>
      </c>
      <c r="H736" s="12" t="s">
        <v>45</v>
      </c>
      <c r="I736" s="12"/>
      <c r="J736" s="12" t="s">
        <v>46</v>
      </c>
      <c r="K736" s="12" t="b">
        <v>1</v>
      </c>
      <c r="L736" s="12">
        <v>2</v>
      </c>
      <c r="M736" s="8">
        <v>2017</v>
      </c>
      <c r="N736" s="9">
        <v>11800000</v>
      </c>
      <c r="O736" s="13">
        <v>42258</v>
      </c>
      <c r="P736" s="13">
        <v>42258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260</v>
      </c>
      <c r="H737" s="12">
        <v>4.3</v>
      </c>
      <c r="I737" s="12"/>
      <c r="J737" s="12" t="s">
        <v>68</v>
      </c>
      <c r="K737" s="12" t="b">
        <v>1</v>
      </c>
      <c r="L737" s="12">
        <v>0</v>
      </c>
      <c r="M737" s="8">
        <v>2015</v>
      </c>
      <c r="N737" s="9">
        <v>350000</v>
      </c>
      <c r="O737" s="13">
        <v>42258</v>
      </c>
      <c r="P737" s="13">
        <v>42258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260</v>
      </c>
      <c r="H738" s="12">
        <v>4.3</v>
      </c>
      <c r="I738" s="12"/>
      <c r="J738" s="12" t="s">
        <v>68</v>
      </c>
      <c r="K738" s="12" t="b">
        <v>1</v>
      </c>
      <c r="L738" s="12">
        <v>5</v>
      </c>
      <c r="M738" s="8">
        <v>2020</v>
      </c>
      <c r="N738" s="9">
        <v>0</v>
      </c>
      <c r="O738" s="13">
        <v>42258</v>
      </c>
      <c r="P738" s="13">
        <v>42258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260</v>
      </c>
      <c r="H739" s="12">
        <v>4.3</v>
      </c>
      <c r="I739" s="12"/>
      <c r="J739" s="12" t="s">
        <v>68</v>
      </c>
      <c r="K739" s="12" t="b">
        <v>1</v>
      </c>
      <c r="L739" s="12">
        <v>1</v>
      </c>
      <c r="M739" s="8">
        <v>2016</v>
      </c>
      <c r="N739" s="9">
        <v>0</v>
      </c>
      <c r="O739" s="13">
        <v>42258</v>
      </c>
      <c r="P739" s="13">
        <v>42258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260</v>
      </c>
      <c r="H740" s="12">
        <v>4.3</v>
      </c>
      <c r="I740" s="12"/>
      <c r="J740" s="12" t="s">
        <v>68</v>
      </c>
      <c r="K740" s="12" t="b">
        <v>1</v>
      </c>
      <c r="L740" s="12">
        <v>7</v>
      </c>
      <c r="M740" s="8">
        <v>2022</v>
      </c>
      <c r="N740" s="9">
        <v>0</v>
      </c>
      <c r="O740" s="13">
        <v>42258</v>
      </c>
      <c r="P740" s="13">
        <v>42258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260</v>
      </c>
      <c r="H741" s="12">
        <v>4.3</v>
      </c>
      <c r="I741" s="12"/>
      <c r="J741" s="12" t="s">
        <v>68</v>
      </c>
      <c r="K741" s="12" t="b">
        <v>1</v>
      </c>
      <c r="L741" s="12">
        <v>2</v>
      </c>
      <c r="M741" s="8">
        <v>2017</v>
      </c>
      <c r="N741" s="9">
        <v>0</v>
      </c>
      <c r="O741" s="13">
        <v>42258</v>
      </c>
      <c r="P741" s="13">
        <v>42258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260</v>
      </c>
      <c r="H742" s="12">
        <v>4.3</v>
      </c>
      <c r="I742" s="12"/>
      <c r="J742" s="12" t="s">
        <v>68</v>
      </c>
      <c r="K742" s="12" t="b">
        <v>1</v>
      </c>
      <c r="L742" s="12">
        <v>6</v>
      </c>
      <c r="M742" s="8">
        <v>2021</v>
      </c>
      <c r="N742" s="9">
        <v>0</v>
      </c>
      <c r="O742" s="13">
        <v>42258</v>
      </c>
      <c r="P742" s="13">
        <v>42258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260</v>
      </c>
      <c r="H743" s="12">
        <v>4.3</v>
      </c>
      <c r="I743" s="12"/>
      <c r="J743" s="12" t="s">
        <v>68</v>
      </c>
      <c r="K743" s="12" t="b">
        <v>1</v>
      </c>
      <c r="L743" s="12">
        <v>3</v>
      </c>
      <c r="M743" s="8">
        <v>2018</v>
      </c>
      <c r="N743" s="9">
        <v>0</v>
      </c>
      <c r="O743" s="13">
        <v>42258</v>
      </c>
      <c r="P743" s="13">
        <v>42258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260</v>
      </c>
      <c r="H744" s="12">
        <v>4.3</v>
      </c>
      <c r="I744" s="12"/>
      <c r="J744" s="12" t="s">
        <v>68</v>
      </c>
      <c r="K744" s="12" t="b">
        <v>1</v>
      </c>
      <c r="L744" s="12">
        <v>4</v>
      </c>
      <c r="M744" s="8">
        <v>2019</v>
      </c>
      <c r="N744" s="9">
        <v>0</v>
      </c>
      <c r="O744" s="13">
        <v>42258</v>
      </c>
      <c r="P744" s="13">
        <v>42258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10</v>
      </c>
      <c r="H745" s="12">
        <v>1</v>
      </c>
      <c r="I745" s="12" t="s">
        <v>483</v>
      </c>
      <c r="J745" s="12" t="s">
        <v>24</v>
      </c>
      <c r="K745" s="12" t="b">
        <v>1</v>
      </c>
      <c r="L745" s="12">
        <v>3</v>
      </c>
      <c r="M745" s="8">
        <v>2018</v>
      </c>
      <c r="N745" s="9">
        <v>24950000</v>
      </c>
      <c r="O745" s="13">
        <v>42258</v>
      </c>
      <c r="P745" s="13">
        <v>42258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10</v>
      </c>
      <c r="H746" s="12">
        <v>1</v>
      </c>
      <c r="I746" s="12" t="s">
        <v>483</v>
      </c>
      <c r="J746" s="12" t="s">
        <v>24</v>
      </c>
      <c r="K746" s="12" t="b">
        <v>1</v>
      </c>
      <c r="L746" s="12">
        <v>6</v>
      </c>
      <c r="M746" s="8">
        <v>2021</v>
      </c>
      <c r="N746" s="9">
        <v>25560000</v>
      </c>
      <c r="O746" s="13">
        <v>42258</v>
      </c>
      <c r="P746" s="13">
        <v>42258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10</v>
      </c>
      <c r="H747" s="12">
        <v>1</v>
      </c>
      <c r="I747" s="12" t="s">
        <v>483</v>
      </c>
      <c r="J747" s="12" t="s">
        <v>24</v>
      </c>
      <c r="K747" s="12" t="b">
        <v>1</v>
      </c>
      <c r="L747" s="12">
        <v>4</v>
      </c>
      <c r="M747" s="8">
        <v>2019</v>
      </c>
      <c r="N747" s="9">
        <v>25200000</v>
      </c>
      <c r="O747" s="13">
        <v>42258</v>
      </c>
      <c r="P747" s="13">
        <v>42258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10</v>
      </c>
      <c r="H748" s="12">
        <v>1</v>
      </c>
      <c r="I748" s="12" t="s">
        <v>483</v>
      </c>
      <c r="J748" s="12" t="s">
        <v>24</v>
      </c>
      <c r="K748" s="12" t="b">
        <v>1</v>
      </c>
      <c r="L748" s="12">
        <v>7</v>
      </c>
      <c r="M748" s="8">
        <v>2022</v>
      </c>
      <c r="N748" s="9">
        <v>25560000</v>
      </c>
      <c r="O748" s="13">
        <v>42258</v>
      </c>
      <c r="P748" s="13">
        <v>42258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10</v>
      </c>
      <c r="H749" s="12">
        <v>1</v>
      </c>
      <c r="I749" s="12" t="s">
        <v>483</v>
      </c>
      <c r="J749" s="12" t="s">
        <v>24</v>
      </c>
      <c r="K749" s="12" t="b">
        <v>1</v>
      </c>
      <c r="L749" s="12">
        <v>2</v>
      </c>
      <c r="M749" s="8">
        <v>2017</v>
      </c>
      <c r="N749" s="9">
        <v>24650000</v>
      </c>
      <c r="O749" s="13">
        <v>42258</v>
      </c>
      <c r="P749" s="13">
        <v>42258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10</v>
      </c>
      <c r="H750" s="12">
        <v>1</v>
      </c>
      <c r="I750" s="12" t="s">
        <v>483</v>
      </c>
      <c r="J750" s="12" t="s">
        <v>24</v>
      </c>
      <c r="K750" s="12" t="b">
        <v>1</v>
      </c>
      <c r="L750" s="12">
        <v>1</v>
      </c>
      <c r="M750" s="8">
        <v>2016</v>
      </c>
      <c r="N750" s="9">
        <v>24318000</v>
      </c>
      <c r="O750" s="13">
        <v>42258</v>
      </c>
      <c r="P750" s="13">
        <v>42258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10</v>
      </c>
      <c r="H751" s="12">
        <v>1</v>
      </c>
      <c r="I751" s="12" t="s">
        <v>483</v>
      </c>
      <c r="J751" s="12" t="s">
        <v>24</v>
      </c>
      <c r="K751" s="12" t="b">
        <v>1</v>
      </c>
      <c r="L751" s="12">
        <v>0</v>
      </c>
      <c r="M751" s="8">
        <v>2015</v>
      </c>
      <c r="N751" s="9">
        <v>26675771.68</v>
      </c>
      <c r="O751" s="13">
        <v>42258</v>
      </c>
      <c r="P751" s="13">
        <v>42258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10</v>
      </c>
      <c r="H752" s="12">
        <v>1</v>
      </c>
      <c r="I752" s="12" t="s">
        <v>483</v>
      </c>
      <c r="J752" s="12" t="s">
        <v>24</v>
      </c>
      <c r="K752" s="12" t="b">
        <v>1</v>
      </c>
      <c r="L752" s="12">
        <v>5</v>
      </c>
      <c r="M752" s="8">
        <v>2020</v>
      </c>
      <c r="N752" s="9">
        <v>25460000</v>
      </c>
      <c r="O752" s="13">
        <v>42258</v>
      </c>
      <c r="P752" s="13">
        <v>42258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350</v>
      </c>
      <c r="H753" s="12">
        <v>6</v>
      </c>
      <c r="I753" s="12"/>
      <c r="J753" s="12" t="s">
        <v>25</v>
      </c>
      <c r="K753" s="12" t="b">
        <v>1</v>
      </c>
      <c r="L753" s="12">
        <v>4</v>
      </c>
      <c r="M753" s="8">
        <v>2019</v>
      </c>
      <c r="N753" s="9">
        <v>655000.84</v>
      </c>
      <c r="O753" s="13">
        <v>42258</v>
      </c>
      <c r="P753" s="13">
        <v>42258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350</v>
      </c>
      <c r="H754" s="12">
        <v>6</v>
      </c>
      <c r="I754" s="12"/>
      <c r="J754" s="12" t="s">
        <v>25</v>
      </c>
      <c r="K754" s="12" t="b">
        <v>1</v>
      </c>
      <c r="L754" s="12">
        <v>1</v>
      </c>
      <c r="M754" s="8">
        <v>2016</v>
      </c>
      <c r="N754" s="9">
        <v>1768834.84</v>
      </c>
      <c r="O754" s="13">
        <v>42258</v>
      </c>
      <c r="P754" s="13">
        <v>42258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350</v>
      </c>
      <c r="H755" s="12">
        <v>6</v>
      </c>
      <c r="I755" s="12"/>
      <c r="J755" s="12" t="s">
        <v>25</v>
      </c>
      <c r="K755" s="12" t="b">
        <v>1</v>
      </c>
      <c r="L755" s="12">
        <v>7</v>
      </c>
      <c r="M755" s="8">
        <v>2022</v>
      </c>
      <c r="N755" s="9">
        <v>0</v>
      </c>
      <c r="O755" s="13">
        <v>42258</v>
      </c>
      <c r="P755" s="13">
        <v>42258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350</v>
      </c>
      <c r="H756" s="12">
        <v>6</v>
      </c>
      <c r="I756" s="12"/>
      <c r="J756" s="12" t="s">
        <v>25</v>
      </c>
      <c r="K756" s="12" t="b">
        <v>1</v>
      </c>
      <c r="L756" s="12">
        <v>0</v>
      </c>
      <c r="M756" s="8">
        <v>2015</v>
      </c>
      <c r="N756" s="9">
        <v>2132362.84</v>
      </c>
      <c r="O756" s="13">
        <v>42258</v>
      </c>
      <c r="P756" s="13">
        <v>42258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350</v>
      </c>
      <c r="H757" s="12">
        <v>6</v>
      </c>
      <c r="I757" s="12"/>
      <c r="J757" s="12" t="s">
        <v>25</v>
      </c>
      <c r="K757" s="12" t="b">
        <v>1</v>
      </c>
      <c r="L757" s="12">
        <v>3</v>
      </c>
      <c r="M757" s="8">
        <v>2018</v>
      </c>
      <c r="N757" s="9">
        <v>905000.84</v>
      </c>
      <c r="O757" s="13">
        <v>42258</v>
      </c>
      <c r="P757" s="13">
        <v>42258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350</v>
      </c>
      <c r="H758" s="12">
        <v>6</v>
      </c>
      <c r="I758" s="12"/>
      <c r="J758" s="12" t="s">
        <v>25</v>
      </c>
      <c r="K758" s="12" t="b">
        <v>1</v>
      </c>
      <c r="L758" s="12">
        <v>5</v>
      </c>
      <c r="M758" s="8">
        <v>2020</v>
      </c>
      <c r="N758" s="9">
        <v>305000.84</v>
      </c>
      <c r="O758" s="13">
        <v>42258</v>
      </c>
      <c r="P758" s="13">
        <v>42258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350</v>
      </c>
      <c r="H759" s="12">
        <v>6</v>
      </c>
      <c r="I759" s="12"/>
      <c r="J759" s="12" t="s">
        <v>25</v>
      </c>
      <c r="K759" s="12" t="b">
        <v>1</v>
      </c>
      <c r="L759" s="12">
        <v>6</v>
      </c>
      <c r="M759" s="8">
        <v>2021</v>
      </c>
      <c r="N759" s="9">
        <v>100000.84</v>
      </c>
      <c r="O759" s="13">
        <v>42258</v>
      </c>
      <c r="P759" s="13">
        <v>42258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350</v>
      </c>
      <c r="H760" s="12">
        <v>6</v>
      </c>
      <c r="I760" s="12"/>
      <c r="J760" s="12" t="s">
        <v>25</v>
      </c>
      <c r="K760" s="12" t="b">
        <v>1</v>
      </c>
      <c r="L760" s="12">
        <v>2</v>
      </c>
      <c r="M760" s="8">
        <v>2017</v>
      </c>
      <c r="N760" s="9">
        <v>1330309.84</v>
      </c>
      <c r="O760" s="13">
        <v>42258</v>
      </c>
      <c r="P760" s="13">
        <v>42258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630</v>
      </c>
      <c r="H761" s="12">
        <v>11.4</v>
      </c>
      <c r="I761" s="12"/>
      <c r="J761" s="12" t="s">
        <v>90</v>
      </c>
      <c r="K761" s="12" t="b">
        <v>1</v>
      </c>
      <c r="L761" s="12">
        <v>0</v>
      </c>
      <c r="M761" s="8">
        <v>2015</v>
      </c>
      <c r="N761" s="9">
        <v>969306</v>
      </c>
      <c r="O761" s="13">
        <v>42258</v>
      </c>
      <c r="P761" s="13">
        <v>42258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630</v>
      </c>
      <c r="H762" s="12">
        <v>11.4</v>
      </c>
      <c r="I762" s="12"/>
      <c r="J762" s="12" t="s">
        <v>90</v>
      </c>
      <c r="K762" s="12" t="b">
        <v>1</v>
      </c>
      <c r="L762" s="12">
        <v>2</v>
      </c>
      <c r="M762" s="8">
        <v>2017</v>
      </c>
      <c r="N762" s="9">
        <v>0</v>
      </c>
      <c r="O762" s="13">
        <v>42258</v>
      </c>
      <c r="P762" s="13">
        <v>42258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630</v>
      </c>
      <c r="H763" s="12">
        <v>11.4</v>
      </c>
      <c r="I763" s="12"/>
      <c r="J763" s="12" t="s">
        <v>90</v>
      </c>
      <c r="K763" s="12" t="b">
        <v>1</v>
      </c>
      <c r="L763" s="12">
        <v>1</v>
      </c>
      <c r="M763" s="8">
        <v>2016</v>
      </c>
      <c r="N763" s="9">
        <v>330000</v>
      </c>
      <c r="O763" s="13">
        <v>42258</v>
      </c>
      <c r="P763" s="13">
        <v>42258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630</v>
      </c>
      <c r="H764" s="12">
        <v>11.4</v>
      </c>
      <c r="I764" s="12"/>
      <c r="J764" s="12" t="s">
        <v>90</v>
      </c>
      <c r="K764" s="12" t="b">
        <v>1</v>
      </c>
      <c r="L764" s="12">
        <v>3</v>
      </c>
      <c r="M764" s="8">
        <v>2018</v>
      </c>
      <c r="N764" s="9">
        <v>0</v>
      </c>
      <c r="O764" s="13">
        <v>42258</v>
      </c>
      <c r="P764" s="13">
        <v>42258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630</v>
      </c>
      <c r="H765" s="12">
        <v>11.4</v>
      </c>
      <c r="I765" s="12"/>
      <c r="J765" s="12" t="s">
        <v>90</v>
      </c>
      <c r="K765" s="12" t="b">
        <v>1</v>
      </c>
      <c r="L765" s="12">
        <v>6</v>
      </c>
      <c r="M765" s="8">
        <v>2021</v>
      </c>
      <c r="N765" s="9">
        <v>0</v>
      </c>
      <c r="O765" s="13">
        <v>42258</v>
      </c>
      <c r="P765" s="13">
        <v>42258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630</v>
      </c>
      <c r="H766" s="12">
        <v>11.4</v>
      </c>
      <c r="I766" s="12"/>
      <c r="J766" s="12" t="s">
        <v>90</v>
      </c>
      <c r="K766" s="12" t="b">
        <v>1</v>
      </c>
      <c r="L766" s="12">
        <v>4</v>
      </c>
      <c r="M766" s="8">
        <v>2019</v>
      </c>
      <c r="N766" s="9">
        <v>0</v>
      </c>
      <c r="O766" s="13">
        <v>42258</v>
      </c>
      <c r="P766" s="13">
        <v>42258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630</v>
      </c>
      <c r="H767" s="12">
        <v>11.4</v>
      </c>
      <c r="I767" s="12"/>
      <c r="J767" s="12" t="s">
        <v>90</v>
      </c>
      <c r="K767" s="12" t="b">
        <v>1</v>
      </c>
      <c r="L767" s="12">
        <v>7</v>
      </c>
      <c r="M767" s="8">
        <v>2022</v>
      </c>
      <c r="N767" s="9">
        <v>0</v>
      </c>
      <c r="O767" s="13">
        <v>42258</v>
      </c>
      <c r="P767" s="13">
        <v>42258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630</v>
      </c>
      <c r="H768" s="12">
        <v>11.4</v>
      </c>
      <c r="I768" s="12"/>
      <c r="J768" s="12" t="s">
        <v>90</v>
      </c>
      <c r="K768" s="12" t="b">
        <v>1</v>
      </c>
      <c r="L768" s="12">
        <v>5</v>
      </c>
      <c r="M768" s="8">
        <v>2020</v>
      </c>
      <c r="N768" s="9">
        <v>0</v>
      </c>
      <c r="O768" s="13">
        <v>42258</v>
      </c>
      <c r="P768" s="13">
        <v>42258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660</v>
      </c>
      <c r="H769" s="12">
        <v>12</v>
      </c>
      <c r="I769" s="12"/>
      <c r="J769" s="12" t="s">
        <v>93</v>
      </c>
      <c r="K769" s="12" t="b">
        <v>1</v>
      </c>
      <c r="L769" s="12">
        <v>5</v>
      </c>
      <c r="M769" s="8">
        <v>2020</v>
      </c>
      <c r="N769" s="9">
        <v>0</v>
      </c>
      <c r="O769" s="13">
        <v>42258</v>
      </c>
      <c r="P769" s="13">
        <v>42258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660</v>
      </c>
      <c r="H770" s="12">
        <v>12</v>
      </c>
      <c r="I770" s="12"/>
      <c r="J770" s="12" t="s">
        <v>93</v>
      </c>
      <c r="K770" s="12" t="b">
        <v>1</v>
      </c>
      <c r="L770" s="12">
        <v>0</v>
      </c>
      <c r="M770" s="8">
        <v>2015</v>
      </c>
      <c r="N770" s="9">
        <v>0</v>
      </c>
      <c r="O770" s="13">
        <v>42258</v>
      </c>
      <c r="P770" s="13">
        <v>42258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660</v>
      </c>
      <c r="H771" s="12">
        <v>12</v>
      </c>
      <c r="I771" s="12"/>
      <c r="J771" s="12" t="s">
        <v>93</v>
      </c>
      <c r="K771" s="12" t="b">
        <v>1</v>
      </c>
      <c r="L771" s="12">
        <v>6</v>
      </c>
      <c r="M771" s="8">
        <v>2021</v>
      </c>
      <c r="N771" s="9">
        <v>0</v>
      </c>
      <c r="O771" s="13">
        <v>42258</v>
      </c>
      <c r="P771" s="13">
        <v>42258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660</v>
      </c>
      <c r="H772" s="12">
        <v>12</v>
      </c>
      <c r="I772" s="12"/>
      <c r="J772" s="12" t="s">
        <v>93</v>
      </c>
      <c r="K772" s="12" t="b">
        <v>1</v>
      </c>
      <c r="L772" s="12">
        <v>1</v>
      </c>
      <c r="M772" s="8">
        <v>2016</v>
      </c>
      <c r="N772" s="9">
        <v>0</v>
      </c>
      <c r="O772" s="13">
        <v>42258</v>
      </c>
      <c r="P772" s="13">
        <v>42258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660</v>
      </c>
      <c r="H773" s="12">
        <v>12</v>
      </c>
      <c r="I773" s="12"/>
      <c r="J773" s="12" t="s">
        <v>93</v>
      </c>
      <c r="K773" s="12" t="b">
        <v>1</v>
      </c>
      <c r="L773" s="12">
        <v>7</v>
      </c>
      <c r="M773" s="8">
        <v>2022</v>
      </c>
      <c r="N773" s="9">
        <v>0</v>
      </c>
      <c r="O773" s="13">
        <v>42258</v>
      </c>
      <c r="P773" s="13">
        <v>42258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660</v>
      </c>
      <c r="H774" s="12">
        <v>12</v>
      </c>
      <c r="I774" s="12"/>
      <c r="J774" s="12" t="s">
        <v>93</v>
      </c>
      <c r="K774" s="12" t="b">
        <v>1</v>
      </c>
      <c r="L774" s="12">
        <v>2</v>
      </c>
      <c r="M774" s="8">
        <v>2017</v>
      </c>
      <c r="N774" s="9">
        <v>0</v>
      </c>
      <c r="O774" s="13">
        <v>42258</v>
      </c>
      <c r="P774" s="13">
        <v>42258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660</v>
      </c>
      <c r="H775" s="12">
        <v>12</v>
      </c>
      <c r="I775" s="12"/>
      <c r="J775" s="12" t="s">
        <v>93</v>
      </c>
      <c r="K775" s="12" t="b">
        <v>1</v>
      </c>
      <c r="L775" s="12">
        <v>3</v>
      </c>
      <c r="M775" s="8">
        <v>2018</v>
      </c>
      <c r="N775" s="9">
        <v>0</v>
      </c>
      <c r="O775" s="13">
        <v>42258</v>
      </c>
      <c r="P775" s="13">
        <v>42258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660</v>
      </c>
      <c r="H776" s="12">
        <v>12</v>
      </c>
      <c r="I776" s="12"/>
      <c r="J776" s="12" t="s">
        <v>93</v>
      </c>
      <c r="K776" s="12" t="b">
        <v>1</v>
      </c>
      <c r="L776" s="12">
        <v>4</v>
      </c>
      <c r="M776" s="8">
        <v>2019</v>
      </c>
      <c r="N776" s="9">
        <v>0</v>
      </c>
      <c r="O776" s="13">
        <v>42258</v>
      </c>
      <c r="P776" s="13">
        <v>42258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764</v>
      </c>
      <c r="H777" s="12" t="s">
        <v>379</v>
      </c>
      <c r="I777" s="12"/>
      <c r="J777" s="12" t="s">
        <v>380</v>
      </c>
      <c r="K777" s="12" t="b">
        <v>1</v>
      </c>
      <c r="L777" s="12">
        <v>0</v>
      </c>
      <c r="M777" s="8">
        <v>2015</v>
      </c>
      <c r="N777" s="9">
        <v>399066</v>
      </c>
      <c r="O777" s="13">
        <v>42258</v>
      </c>
      <c r="P777" s="13">
        <v>42258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764</v>
      </c>
      <c r="H778" s="12" t="s">
        <v>379</v>
      </c>
      <c r="I778" s="12"/>
      <c r="J778" s="12" t="s">
        <v>380</v>
      </c>
      <c r="K778" s="12" t="b">
        <v>1</v>
      </c>
      <c r="L778" s="12">
        <v>3</v>
      </c>
      <c r="M778" s="8">
        <v>2018</v>
      </c>
      <c r="N778" s="9">
        <v>0</v>
      </c>
      <c r="O778" s="13">
        <v>42258</v>
      </c>
      <c r="P778" s="13">
        <v>42258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764</v>
      </c>
      <c r="H779" s="12" t="s">
        <v>379</v>
      </c>
      <c r="I779" s="12"/>
      <c r="J779" s="12" t="s">
        <v>380</v>
      </c>
      <c r="K779" s="12" t="b">
        <v>1</v>
      </c>
      <c r="L779" s="12">
        <v>7</v>
      </c>
      <c r="M779" s="8">
        <v>2022</v>
      </c>
      <c r="N779" s="9">
        <v>0</v>
      </c>
      <c r="O779" s="13">
        <v>42258</v>
      </c>
      <c r="P779" s="13">
        <v>42258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764</v>
      </c>
      <c r="H780" s="12" t="s">
        <v>379</v>
      </c>
      <c r="I780" s="12"/>
      <c r="J780" s="12" t="s">
        <v>380</v>
      </c>
      <c r="K780" s="12" t="b">
        <v>1</v>
      </c>
      <c r="L780" s="12">
        <v>5</v>
      </c>
      <c r="M780" s="8">
        <v>2020</v>
      </c>
      <c r="N780" s="9">
        <v>0</v>
      </c>
      <c r="O780" s="13">
        <v>42258</v>
      </c>
      <c r="P780" s="13">
        <v>42258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764</v>
      </c>
      <c r="H781" s="12" t="s">
        <v>379</v>
      </c>
      <c r="I781" s="12"/>
      <c r="J781" s="12" t="s">
        <v>380</v>
      </c>
      <c r="K781" s="12" t="b">
        <v>1</v>
      </c>
      <c r="L781" s="12">
        <v>6</v>
      </c>
      <c r="M781" s="8">
        <v>2021</v>
      </c>
      <c r="N781" s="9">
        <v>0</v>
      </c>
      <c r="O781" s="13">
        <v>42258</v>
      </c>
      <c r="P781" s="13">
        <v>42258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764</v>
      </c>
      <c r="H782" s="12" t="s">
        <v>379</v>
      </c>
      <c r="I782" s="12"/>
      <c r="J782" s="12" t="s">
        <v>380</v>
      </c>
      <c r="K782" s="12" t="b">
        <v>1</v>
      </c>
      <c r="L782" s="12">
        <v>2</v>
      </c>
      <c r="M782" s="8">
        <v>2017</v>
      </c>
      <c r="N782" s="9">
        <v>0</v>
      </c>
      <c r="O782" s="13">
        <v>42258</v>
      </c>
      <c r="P782" s="13">
        <v>42258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764</v>
      </c>
      <c r="H783" s="12" t="s">
        <v>379</v>
      </c>
      <c r="I783" s="12"/>
      <c r="J783" s="12" t="s">
        <v>380</v>
      </c>
      <c r="K783" s="12" t="b">
        <v>1</v>
      </c>
      <c r="L783" s="12">
        <v>4</v>
      </c>
      <c r="M783" s="8">
        <v>2019</v>
      </c>
      <c r="N783" s="9">
        <v>0</v>
      </c>
      <c r="O783" s="13">
        <v>42258</v>
      </c>
      <c r="P783" s="13">
        <v>42258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764</v>
      </c>
      <c r="H784" s="12" t="s">
        <v>379</v>
      </c>
      <c r="I784" s="12"/>
      <c r="J784" s="12" t="s">
        <v>380</v>
      </c>
      <c r="K784" s="12" t="b">
        <v>1</v>
      </c>
      <c r="L784" s="12">
        <v>1</v>
      </c>
      <c r="M784" s="8">
        <v>2016</v>
      </c>
      <c r="N784" s="9">
        <v>0</v>
      </c>
      <c r="O784" s="13">
        <v>42258</v>
      </c>
      <c r="P784" s="13">
        <v>42258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768</v>
      </c>
      <c r="H785" s="12" t="s">
        <v>386</v>
      </c>
      <c r="I785" s="12"/>
      <c r="J785" s="12" t="s">
        <v>380</v>
      </c>
      <c r="K785" s="12" t="b">
        <v>1</v>
      </c>
      <c r="L785" s="12">
        <v>6</v>
      </c>
      <c r="M785" s="8">
        <v>2021</v>
      </c>
      <c r="N785" s="9">
        <v>0</v>
      </c>
      <c r="O785" s="13">
        <v>42258</v>
      </c>
      <c r="P785" s="13">
        <v>42258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768</v>
      </c>
      <c r="H786" s="12" t="s">
        <v>386</v>
      </c>
      <c r="I786" s="12"/>
      <c r="J786" s="12" t="s">
        <v>380</v>
      </c>
      <c r="K786" s="12" t="b">
        <v>1</v>
      </c>
      <c r="L786" s="12">
        <v>7</v>
      </c>
      <c r="M786" s="8">
        <v>2022</v>
      </c>
      <c r="N786" s="9">
        <v>0</v>
      </c>
      <c r="O786" s="13">
        <v>42258</v>
      </c>
      <c r="P786" s="13">
        <v>42258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768</v>
      </c>
      <c r="H787" s="12" t="s">
        <v>386</v>
      </c>
      <c r="I787" s="12"/>
      <c r="J787" s="12" t="s">
        <v>380</v>
      </c>
      <c r="K787" s="12" t="b">
        <v>1</v>
      </c>
      <c r="L787" s="12">
        <v>0</v>
      </c>
      <c r="M787" s="8">
        <v>2015</v>
      </c>
      <c r="N787" s="9">
        <v>0</v>
      </c>
      <c r="O787" s="13">
        <v>42258</v>
      </c>
      <c r="P787" s="13">
        <v>42258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768</v>
      </c>
      <c r="H788" s="12" t="s">
        <v>386</v>
      </c>
      <c r="I788" s="12"/>
      <c r="J788" s="12" t="s">
        <v>380</v>
      </c>
      <c r="K788" s="12" t="b">
        <v>1</v>
      </c>
      <c r="L788" s="12">
        <v>3</v>
      </c>
      <c r="M788" s="8">
        <v>2018</v>
      </c>
      <c r="N788" s="9">
        <v>0</v>
      </c>
      <c r="O788" s="13">
        <v>42258</v>
      </c>
      <c r="P788" s="13">
        <v>42258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768</v>
      </c>
      <c r="H789" s="12" t="s">
        <v>386</v>
      </c>
      <c r="I789" s="12"/>
      <c r="J789" s="12" t="s">
        <v>380</v>
      </c>
      <c r="K789" s="12" t="b">
        <v>1</v>
      </c>
      <c r="L789" s="12">
        <v>5</v>
      </c>
      <c r="M789" s="8">
        <v>2020</v>
      </c>
      <c r="N789" s="9">
        <v>0</v>
      </c>
      <c r="O789" s="13">
        <v>42258</v>
      </c>
      <c r="P789" s="13">
        <v>42258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768</v>
      </c>
      <c r="H790" s="12" t="s">
        <v>386</v>
      </c>
      <c r="I790" s="12"/>
      <c r="J790" s="12" t="s">
        <v>380</v>
      </c>
      <c r="K790" s="12" t="b">
        <v>1</v>
      </c>
      <c r="L790" s="12">
        <v>1</v>
      </c>
      <c r="M790" s="8">
        <v>2016</v>
      </c>
      <c r="N790" s="9">
        <v>0</v>
      </c>
      <c r="O790" s="13">
        <v>42258</v>
      </c>
      <c r="P790" s="13">
        <v>42258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768</v>
      </c>
      <c r="H791" s="12" t="s">
        <v>386</v>
      </c>
      <c r="I791" s="12"/>
      <c r="J791" s="12" t="s">
        <v>380</v>
      </c>
      <c r="K791" s="12" t="b">
        <v>1</v>
      </c>
      <c r="L791" s="12">
        <v>4</v>
      </c>
      <c r="M791" s="8">
        <v>2019</v>
      </c>
      <c r="N791" s="9">
        <v>0</v>
      </c>
      <c r="O791" s="13">
        <v>42258</v>
      </c>
      <c r="P791" s="13">
        <v>42258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768</v>
      </c>
      <c r="H792" s="12" t="s">
        <v>386</v>
      </c>
      <c r="I792" s="12"/>
      <c r="J792" s="12" t="s">
        <v>380</v>
      </c>
      <c r="K792" s="12" t="b">
        <v>1</v>
      </c>
      <c r="L792" s="12">
        <v>2</v>
      </c>
      <c r="M792" s="8">
        <v>2017</v>
      </c>
      <c r="N792" s="9">
        <v>0</v>
      </c>
      <c r="O792" s="13">
        <v>42258</v>
      </c>
      <c r="P792" s="13">
        <v>42258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740</v>
      </c>
      <c r="H793" s="12" t="s">
        <v>105</v>
      </c>
      <c r="I793" s="12"/>
      <c r="J793" s="12" t="s">
        <v>106</v>
      </c>
      <c r="K793" s="12" t="b">
        <v>0</v>
      </c>
      <c r="L793" s="12">
        <v>0</v>
      </c>
      <c r="M793" s="8">
        <v>2015</v>
      </c>
      <c r="N793" s="9">
        <v>57165.35</v>
      </c>
      <c r="O793" s="13">
        <v>42258</v>
      </c>
      <c r="P793" s="13">
        <v>42258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740</v>
      </c>
      <c r="H794" s="12" t="s">
        <v>105</v>
      </c>
      <c r="I794" s="12"/>
      <c r="J794" s="12" t="s">
        <v>106</v>
      </c>
      <c r="K794" s="12" t="b">
        <v>0</v>
      </c>
      <c r="L794" s="12">
        <v>5</v>
      </c>
      <c r="M794" s="8">
        <v>2020</v>
      </c>
      <c r="N794" s="9">
        <v>0</v>
      </c>
      <c r="O794" s="13">
        <v>42258</v>
      </c>
      <c r="P794" s="13">
        <v>42258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740</v>
      </c>
      <c r="H795" s="12" t="s">
        <v>105</v>
      </c>
      <c r="I795" s="12"/>
      <c r="J795" s="12" t="s">
        <v>106</v>
      </c>
      <c r="K795" s="12" t="b">
        <v>0</v>
      </c>
      <c r="L795" s="12">
        <v>4</v>
      </c>
      <c r="M795" s="8">
        <v>2019</v>
      </c>
      <c r="N795" s="9">
        <v>0</v>
      </c>
      <c r="O795" s="13">
        <v>42258</v>
      </c>
      <c r="P795" s="13">
        <v>42258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740</v>
      </c>
      <c r="H796" s="12" t="s">
        <v>105</v>
      </c>
      <c r="I796" s="12"/>
      <c r="J796" s="12" t="s">
        <v>106</v>
      </c>
      <c r="K796" s="12" t="b">
        <v>0</v>
      </c>
      <c r="L796" s="12">
        <v>7</v>
      </c>
      <c r="M796" s="8">
        <v>2022</v>
      </c>
      <c r="N796" s="9">
        <v>0</v>
      </c>
      <c r="O796" s="13">
        <v>42258</v>
      </c>
      <c r="P796" s="13">
        <v>42258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740</v>
      </c>
      <c r="H797" s="12" t="s">
        <v>105</v>
      </c>
      <c r="I797" s="12"/>
      <c r="J797" s="12" t="s">
        <v>106</v>
      </c>
      <c r="K797" s="12" t="b">
        <v>0</v>
      </c>
      <c r="L797" s="12">
        <v>1</v>
      </c>
      <c r="M797" s="8">
        <v>2016</v>
      </c>
      <c r="N797" s="9">
        <v>0</v>
      </c>
      <c r="O797" s="13">
        <v>42258</v>
      </c>
      <c r="P797" s="13">
        <v>42258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740</v>
      </c>
      <c r="H798" s="12" t="s">
        <v>105</v>
      </c>
      <c r="I798" s="12"/>
      <c r="J798" s="12" t="s">
        <v>106</v>
      </c>
      <c r="K798" s="12" t="b">
        <v>0</v>
      </c>
      <c r="L798" s="12">
        <v>3</v>
      </c>
      <c r="M798" s="8">
        <v>2018</v>
      </c>
      <c r="N798" s="9">
        <v>0</v>
      </c>
      <c r="O798" s="13">
        <v>42258</v>
      </c>
      <c r="P798" s="13">
        <v>42258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740</v>
      </c>
      <c r="H799" s="12" t="s">
        <v>105</v>
      </c>
      <c r="I799" s="12"/>
      <c r="J799" s="12" t="s">
        <v>106</v>
      </c>
      <c r="K799" s="12" t="b">
        <v>0</v>
      </c>
      <c r="L799" s="12">
        <v>6</v>
      </c>
      <c r="M799" s="8">
        <v>2021</v>
      </c>
      <c r="N799" s="9">
        <v>0</v>
      </c>
      <c r="O799" s="13">
        <v>42258</v>
      </c>
      <c r="P799" s="13">
        <v>42258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740</v>
      </c>
      <c r="H800" s="12" t="s">
        <v>105</v>
      </c>
      <c r="I800" s="12"/>
      <c r="J800" s="12" t="s">
        <v>106</v>
      </c>
      <c r="K800" s="12" t="b">
        <v>0</v>
      </c>
      <c r="L800" s="12">
        <v>2</v>
      </c>
      <c r="M800" s="8">
        <v>2017</v>
      </c>
      <c r="N800" s="9">
        <v>0</v>
      </c>
      <c r="O800" s="13">
        <v>42258</v>
      </c>
      <c r="P800" s="13">
        <v>42258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710</v>
      </c>
      <c r="H801" s="12" t="s">
        <v>100</v>
      </c>
      <c r="I801" s="12"/>
      <c r="J801" s="12" t="s">
        <v>101</v>
      </c>
      <c r="K801" s="12" t="b">
        <v>0</v>
      </c>
      <c r="L801" s="12">
        <v>4</v>
      </c>
      <c r="M801" s="8">
        <v>2019</v>
      </c>
      <c r="N801" s="9">
        <v>0</v>
      </c>
      <c r="O801" s="13">
        <v>42258</v>
      </c>
      <c r="P801" s="13">
        <v>42258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710</v>
      </c>
      <c r="H802" s="12" t="s">
        <v>100</v>
      </c>
      <c r="I802" s="12"/>
      <c r="J802" s="12" t="s">
        <v>101</v>
      </c>
      <c r="K802" s="12" t="b">
        <v>0</v>
      </c>
      <c r="L802" s="12">
        <v>1</v>
      </c>
      <c r="M802" s="8">
        <v>2016</v>
      </c>
      <c r="N802" s="9">
        <v>0</v>
      </c>
      <c r="O802" s="13">
        <v>42258</v>
      </c>
      <c r="P802" s="13">
        <v>42258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710</v>
      </c>
      <c r="H803" s="12" t="s">
        <v>100</v>
      </c>
      <c r="I803" s="12"/>
      <c r="J803" s="12" t="s">
        <v>101</v>
      </c>
      <c r="K803" s="12" t="b">
        <v>0</v>
      </c>
      <c r="L803" s="12">
        <v>6</v>
      </c>
      <c r="M803" s="8">
        <v>2021</v>
      </c>
      <c r="N803" s="9">
        <v>0</v>
      </c>
      <c r="O803" s="13">
        <v>42258</v>
      </c>
      <c r="P803" s="13">
        <v>42258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710</v>
      </c>
      <c r="H804" s="12" t="s">
        <v>100</v>
      </c>
      <c r="I804" s="12"/>
      <c r="J804" s="12" t="s">
        <v>101</v>
      </c>
      <c r="K804" s="12" t="b">
        <v>0</v>
      </c>
      <c r="L804" s="12">
        <v>5</v>
      </c>
      <c r="M804" s="8">
        <v>2020</v>
      </c>
      <c r="N804" s="9">
        <v>0</v>
      </c>
      <c r="O804" s="13">
        <v>42258</v>
      </c>
      <c r="P804" s="13">
        <v>42258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710</v>
      </c>
      <c r="H805" s="12" t="s">
        <v>100</v>
      </c>
      <c r="I805" s="12"/>
      <c r="J805" s="12" t="s">
        <v>101</v>
      </c>
      <c r="K805" s="12" t="b">
        <v>0</v>
      </c>
      <c r="L805" s="12">
        <v>0</v>
      </c>
      <c r="M805" s="8">
        <v>2015</v>
      </c>
      <c r="N805" s="9">
        <v>1163690.57</v>
      </c>
      <c r="O805" s="13">
        <v>42258</v>
      </c>
      <c r="P805" s="13">
        <v>42258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710</v>
      </c>
      <c r="H806" s="12" t="s">
        <v>100</v>
      </c>
      <c r="I806" s="12"/>
      <c r="J806" s="12" t="s">
        <v>101</v>
      </c>
      <c r="K806" s="12" t="b">
        <v>0</v>
      </c>
      <c r="L806" s="12">
        <v>3</v>
      </c>
      <c r="M806" s="8">
        <v>2018</v>
      </c>
      <c r="N806" s="9">
        <v>0</v>
      </c>
      <c r="O806" s="13">
        <v>42258</v>
      </c>
      <c r="P806" s="13">
        <v>42258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710</v>
      </c>
      <c r="H807" s="12" t="s">
        <v>100</v>
      </c>
      <c r="I807" s="12"/>
      <c r="J807" s="12" t="s">
        <v>101</v>
      </c>
      <c r="K807" s="12" t="b">
        <v>0</v>
      </c>
      <c r="L807" s="12">
        <v>2</v>
      </c>
      <c r="M807" s="8">
        <v>2017</v>
      </c>
      <c r="N807" s="9">
        <v>0</v>
      </c>
      <c r="O807" s="13">
        <v>42258</v>
      </c>
      <c r="P807" s="13">
        <v>42258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710</v>
      </c>
      <c r="H808" s="12" t="s">
        <v>100</v>
      </c>
      <c r="I808" s="12"/>
      <c r="J808" s="12" t="s">
        <v>101</v>
      </c>
      <c r="K808" s="12" t="b">
        <v>0</v>
      </c>
      <c r="L808" s="12">
        <v>7</v>
      </c>
      <c r="M808" s="8">
        <v>2022</v>
      </c>
      <c r="N808" s="9">
        <v>0</v>
      </c>
      <c r="O808" s="13">
        <v>42258</v>
      </c>
      <c r="P808" s="13">
        <v>42258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180</v>
      </c>
      <c r="H809" s="12" t="s">
        <v>60</v>
      </c>
      <c r="I809" s="12"/>
      <c r="J809" s="12" t="s">
        <v>341</v>
      </c>
      <c r="K809" s="12" t="b">
        <v>0</v>
      </c>
      <c r="L809" s="12">
        <v>4</v>
      </c>
      <c r="M809" s="8">
        <v>2019</v>
      </c>
      <c r="N809" s="9">
        <v>200000</v>
      </c>
      <c r="O809" s="13">
        <v>42258</v>
      </c>
      <c r="P809" s="13">
        <v>42258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180</v>
      </c>
      <c r="H810" s="12" t="s">
        <v>60</v>
      </c>
      <c r="I810" s="12"/>
      <c r="J810" s="12" t="s">
        <v>341</v>
      </c>
      <c r="K810" s="12" t="b">
        <v>0</v>
      </c>
      <c r="L810" s="12">
        <v>3</v>
      </c>
      <c r="M810" s="8">
        <v>2018</v>
      </c>
      <c r="N810" s="9">
        <v>250000</v>
      </c>
      <c r="O810" s="13">
        <v>42258</v>
      </c>
      <c r="P810" s="13">
        <v>42258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180</v>
      </c>
      <c r="H811" s="12" t="s">
        <v>60</v>
      </c>
      <c r="I811" s="12"/>
      <c r="J811" s="12" t="s">
        <v>341</v>
      </c>
      <c r="K811" s="12" t="b">
        <v>0</v>
      </c>
      <c r="L811" s="12">
        <v>0</v>
      </c>
      <c r="M811" s="8">
        <v>2015</v>
      </c>
      <c r="N811" s="9">
        <v>120000</v>
      </c>
      <c r="O811" s="13">
        <v>42258</v>
      </c>
      <c r="P811" s="13">
        <v>42258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180</v>
      </c>
      <c r="H812" s="12" t="s">
        <v>60</v>
      </c>
      <c r="I812" s="12"/>
      <c r="J812" s="12" t="s">
        <v>341</v>
      </c>
      <c r="K812" s="12" t="b">
        <v>0</v>
      </c>
      <c r="L812" s="12">
        <v>2</v>
      </c>
      <c r="M812" s="8">
        <v>2017</v>
      </c>
      <c r="N812" s="9">
        <v>260000</v>
      </c>
      <c r="O812" s="13">
        <v>42258</v>
      </c>
      <c r="P812" s="13">
        <v>42258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180</v>
      </c>
      <c r="H813" s="12" t="s">
        <v>60</v>
      </c>
      <c r="I813" s="12"/>
      <c r="J813" s="12" t="s">
        <v>341</v>
      </c>
      <c r="K813" s="12" t="b">
        <v>0</v>
      </c>
      <c r="L813" s="12">
        <v>1</v>
      </c>
      <c r="M813" s="8">
        <v>2016</v>
      </c>
      <c r="N813" s="9">
        <v>300000</v>
      </c>
      <c r="O813" s="13">
        <v>42258</v>
      </c>
      <c r="P813" s="13">
        <v>42258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180</v>
      </c>
      <c r="H814" s="12" t="s">
        <v>60</v>
      </c>
      <c r="I814" s="12"/>
      <c r="J814" s="12" t="s">
        <v>341</v>
      </c>
      <c r="K814" s="12" t="b">
        <v>0</v>
      </c>
      <c r="L814" s="12">
        <v>6</v>
      </c>
      <c r="M814" s="8">
        <v>2021</v>
      </c>
      <c r="N814" s="9">
        <v>110000</v>
      </c>
      <c r="O814" s="13">
        <v>42258</v>
      </c>
      <c r="P814" s="13">
        <v>42258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180</v>
      </c>
      <c r="H815" s="12" t="s">
        <v>60</v>
      </c>
      <c r="I815" s="12"/>
      <c r="J815" s="12" t="s">
        <v>341</v>
      </c>
      <c r="K815" s="12" t="b">
        <v>0</v>
      </c>
      <c r="L815" s="12">
        <v>7</v>
      </c>
      <c r="M815" s="8">
        <v>2022</v>
      </c>
      <c r="N815" s="9">
        <v>70000</v>
      </c>
      <c r="O815" s="13">
        <v>42258</v>
      </c>
      <c r="P815" s="13">
        <v>42258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180</v>
      </c>
      <c r="H816" s="12" t="s">
        <v>60</v>
      </c>
      <c r="I816" s="12"/>
      <c r="J816" s="12" t="s">
        <v>341</v>
      </c>
      <c r="K816" s="12" t="b">
        <v>0</v>
      </c>
      <c r="L816" s="12">
        <v>5</v>
      </c>
      <c r="M816" s="8">
        <v>2020</v>
      </c>
      <c r="N816" s="9">
        <v>170000</v>
      </c>
      <c r="O816" s="13">
        <v>42258</v>
      </c>
      <c r="P816" s="13">
        <v>42258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730</v>
      </c>
      <c r="H817" s="12">
        <v>12.3</v>
      </c>
      <c r="I817" s="12"/>
      <c r="J817" s="12" t="s">
        <v>104</v>
      </c>
      <c r="K817" s="12" t="b">
        <v>0</v>
      </c>
      <c r="L817" s="12">
        <v>3</v>
      </c>
      <c r="M817" s="8">
        <v>2018</v>
      </c>
      <c r="N817" s="9">
        <v>0</v>
      </c>
      <c r="O817" s="13">
        <v>42258</v>
      </c>
      <c r="P817" s="13">
        <v>42258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730</v>
      </c>
      <c r="H818" s="12">
        <v>12.3</v>
      </c>
      <c r="I818" s="12"/>
      <c r="J818" s="12" t="s">
        <v>104</v>
      </c>
      <c r="K818" s="12" t="b">
        <v>0</v>
      </c>
      <c r="L818" s="12">
        <v>6</v>
      </c>
      <c r="M818" s="8">
        <v>2021</v>
      </c>
      <c r="N818" s="9">
        <v>0</v>
      </c>
      <c r="O818" s="13">
        <v>42258</v>
      </c>
      <c r="P818" s="13">
        <v>42258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730</v>
      </c>
      <c r="H819" s="12">
        <v>12.3</v>
      </c>
      <c r="I819" s="12"/>
      <c r="J819" s="12" t="s">
        <v>104</v>
      </c>
      <c r="K819" s="12" t="b">
        <v>0</v>
      </c>
      <c r="L819" s="12">
        <v>1</v>
      </c>
      <c r="M819" s="8">
        <v>2016</v>
      </c>
      <c r="N819" s="9">
        <v>0</v>
      </c>
      <c r="O819" s="13">
        <v>42258</v>
      </c>
      <c r="P819" s="13">
        <v>42258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730</v>
      </c>
      <c r="H820" s="12">
        <v>12.3</v>
      </c>
      <c r="I820" s="12"/>
      <c r="J820" s="12" t="s">
        <v>104</v>
      </c>
      <c r="K820" s="12" t="b">
        <v>0</v>
      </c>
      <c r="L820" s="12">
        <v>5</v>
      </c>
      <c r="M820" s="8">
        <v>2020</v>
      </c>
      <c r="N820" s="9">
        <v>0</v>
      </c>
      <c r="O820" s="13">
        <v>42258</v>
      </c>
      <c r="P820" s="13">
        <v>42258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730</v>
      </c>
      <c r="H821" s="12">
        <v>12.3</v>
      </c>
      <c r="I821" s="12"/>
      <c r="J821" s="12" t="s">
        <v>104</v>
      </c>
      <c r="K821" s="12" t="b">
        <v>0</v>
      </c>
      <c r="L821" s="12">
        <v>4</v>
      </c>
      <c r="M821" s="8">
        <v>2019</v>
      </c>
      <c r="N821" s="9">
        <v>0</v>
      </c>
      <c r="O821" s="13">
        <v>42258</v>
      </c>
      <c r="P821" s="13">
        <v>42258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730</v>
      </c>
      <c r="H822" s="12">
        <v>12.3</v>
      </c>
      <c r="I822" s="12"/>
      <c r="J822" s="12" t="s">
        <v>104</v>
      </c>
      <c r="K822" s="12" t="b">
        <v>0</v>
      </c>
      <c r="L822" s="12">
        <v>7</v>
      </c>
      <c r="M822" s="8">
        <v>2022</v>
      </c>
      <c r="N822" s="9">
        <v>0</v>
      </c>
      <c r="O822" s="13">
        <v>42258</v>
      </c>
      <c r="P822" s="13">
        <v>42258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730</v>
      </c>
      <c r="H823" s="12">
        <v>12.3</v>
      </c>
      <c r="I823" s="12"/>
      <c r="J823" s="12" t="s">
        <v>104</v>
      </c>
      <c r="K823" s="12" t="b">
        <v>0</v>
      </c>
      <c r="L823" s="12">
        <v>2</v>
      </c>
      <c r="M823" s="8">
        <v>2017</v>
      </c>
      <c r="N823" s="9">
        <v>0</v>
      </c>
      <c r="O823" s="13">
        <v>42258</v>
      </c>
      <c r="P823" s="13">
        <v>42258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730</v>
      </c>
      <c r="H824" s="12">
        <v>12.3</v>
      </c>
      <c r="I824" s="12"/>
      <c r="J824" s="12" t="s">
        <v>104</v>
      </c>
      <c r="K824" s="12" t="b">
        <v>0</v>
      </c>
      <c r="L824" s="12">
        <v>0</v>
      </c>
      <c r="M824" s="8">
        <v>2015</v>
      </c>
      <c r="N824" s="9">
        <v>60627.16</v>
      </c>
      <c r="O824" s="13">
        <v>42258</v>
      </c>
      <c r="P824" s="13">
        <v>42258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190</v>
      </c>
      <c r="H825" s="12">
        <v>2.2</v>
      </c>
      <c r="I825" s="12"/>
      <c r="J825" s="12" t="s">
        <v>61</v>
      </c>
      <c r="K825" s="12" t="b">
        <v>0</v>
      </c>
      <c r="L825" s="12">
        <v>4</v>
      </c>
      <c r="M825" s="8">
        <v>2019</v>
      </c>
      <c r="N825" s="9">
        <v>1290000</v>
      </c>
      <c r="O825" s="13">
        <v>42258</v>
      </c>
      <c r="P825" s="13">
        <v>42258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190</v>
      </c>
      <c r="H826" s="12">
        <v>2.2</v>
      </c>
      <c r="I826" s="12"/>
      <c r="J826" s="12" t="s">
        <v>61</v>
      </c>
      <c r="K826" s="12" t="b">
        <v>0</v>
      </c>
      <c r="L826" s="12">
        <v>3</v>
      </c>
      <c r="M826" s="8">
        <v>2018</v>
      </c>
      <c r="N826" s="9">
        <v>974691</v>
      </c>
      <c r="O826" s="13">
        <v>42258</v>
      </c>
      <c r="P826" s="13">
        <v>42258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190</v>
      </c>
      <c r="H827" s="12">
        <v>2.2</v>
      </c>
      <c r="I827" s="12"/>
      <c r="J827" s="12" t="s">
        <v>61</v>
      </c>
      <c r="K827" s="12" t="b">
        <v>0</v>
      </c>
      <c r="L827" s="12">
        <v>7</v>
      </c>
      <c r="M827" s="8">
        <v>2022</v>
      </c>
      <c r="N827" s="9">
        <v>1010890</v>
      </c>
      <c r="O827" s="13">
        <v>42258</v>
      </c>
      <c r="P827" s="13">
        <v>42258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190</v>
      </c>
      <c r="H828" s="12">
        <v>2.2</v>
      </c>
      <c r="I828" s="12"/>
      <c r="J828" s="12" t="s">
        <v>61</v>
      </c>
      <c r="K828" s="12" t="b">
        <v>0</v>
      </c>
      <c r="L828" s="12">
        <v>6</v>
      </c>
      <c r="M828" s="8">
        <v>2021</v>
      </c>
      <c r="N828" s="9">
        <v>1305000</v>
      </c>
      <c r="O828" s="13">
        <v>42258</v>
      </c>
      <c r="P828" s="13">
        <v>42258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190</v>
      </c>
      <c r="H829" s="12">
        <v>2.2</v>
      </c>
      <c r="I829" s="12"/>
      <c r="J829" s="12" t="s">
        <v>61</v>
      </c>
      <c r="K829" s="12" t="b">
        <v>0</v>
      </c>
      <c r="L829" s="12">
        <v>0</v>
      </c>
      <c r="M829" s="8">
        <v>2015</v>
      </c>
      <c r="N829" s="9">
        <v>3479025</v>
      </c>
      <c r="O829" s="13">
        <v>42258</v>
      </c>
      <c r="P829" s="13">
        <v>42258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190</v>
      </c>
      <c r="H830" s="12">
        <v>2.2</v>
      </c>
      <c r="I830" s="12"/>
      <c r="J830" s="12" t="s">
        <v>61</v>
      </c>
      <c r="K830" s="12" t="b">
        <v>0</v>
      </c>
      <c r="L830" s="12">
        <v>2</v>
      </c>
      <c r="M830" s="8">
        <v>2017</v>
      </c>
      <c r="N830" s="9">
        <v>820000</v>
      </c>
      <c r="O830" s="13">
        <v>42258</v>
      </c>
      <c r="P830" s="13">
        <v>42258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190</v>
      </c>
      <c r="H831" s="12">
        <v>2.2</v>
      </c>
      <c r="I831" s="12"/>
      <c r="J831" s="12" t="s">
        <v>61</v>
      </c>
      <c r="K831" s="12" t="b">
        <v>0</v>
      </c>
      <c r="L831" s="12">
        <v>1</v>
      </c>
      <c r="M831" s="8">
        <v>2016</v>
      </c>
      <c r="N831" s="9">
        <v>600000</v>
      </c>
      <c r="O831" s="13">
        <v>42258</v>
      </c>
      <c r="P831" s="13">
        <v>42258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190</v>
      </c>
      <c r="H832" s="12">
        <v>2.2</v>
      </c>
      <c r="I832" s="12"/>
      <c r="J832" s="12" t="s">
        <v>61</v>
      </c>
      <c r="K832" s="12" t="b">
        <v>0</v>
      </c>
      <c r="L832" s="12">
        <v>5</v>
      </c>
      <c r="M832" s="8">
        <v>2020</v>
      </c>
      <c r="N832" s="9">
        <v>1370000</v>
      </c>
      <c r="O832" s="13">
        <v>42258</v>
      </c>
      <c r="P832" s="13">
        <v>42258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1000</v>
      </c>
      <c r="H833" s="12">
        <v>16.1</v>
      </c>
      <c r="I833" s="12"/>
      <c r="J833" s="12" t="s">
        <v>484</v>
      </c>
      <c r="K833" s="12" t="b">
        <v>1</v>
      </c>
      <c r="L833" s="12">
        <v>6</v>
      </c>
      <c r="M833" s="8">
        <v>2021</v>
      </c>
      <c r="N833" s="9">
        <v>0</v>
      </c>
      <c r="O833" s="13">
        <v>42258</v>
      </c>
      <c r="P833" s="13">
        <v>42258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1000</v>
      </c>
      <c r="H834" s="12">
        <v>16.1</v>
      </c>
      <c r="I834" s="12"/>
      <c r="J834" s="12" t="s">
        <v>484</v>
      </c>
      <c r="K834" s="12" t="b">
        <v>1</v>
      </c>
      <c r="L834" s="12">
        <v>1</v>
      </c>
      <c r="M834" s="8">
        <v>2016</v>
      </c>
      <c r="N834" s="9">
        <v>0</v>
      </c>
      <c r="O834" s="13">
        <v>42258</v>
      </c>
      <c r="P834" s="13">
        <v>42258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1000</v>
      </c>
      <c r="H835" s="12">
        <v>16.1</v>
      </c>
      <c r="I835" s="12"/>
      <c r="J835" s="12" t="s">
        <v>484</v>
      </c>
      <c r="K835" s="12" t="b">
        <v>1</v>
      </c>
      <c r="L835" s="12">
        <v>2</v>
      </c>
      <c r="M835" s="8">
        <v>2017</v>
      </c>
      <c r="N835" s="9">
        <v>0</v>
      </c>
      <c r="O835" s="13">
        <v>42258</v>
      </c>
      <c r="P835" s="13">
        <v>42258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1000</v>
      </c>
      <c r="H836" s="12">
        <v>16.1</v>
      </c>
      <c r="I836" s="12"/>
      <c r="J836" s="12" t="s">
        <v>484</v>
      </c>
      <c r="K836" s="12" t="b">
        <v>1</v>
      </c>
      <c r="L836" s="12">
        <v>5</v>
      </c>
      <c r="M836" s="8">
        <v>2020</v>
      </c>
      <c r="N836" s="9">
        <v>0</v>
      </c>
      <c r="O836" s="13">
        <v>42258</v>
      </c>
      <c r="P836" s="13">
        <v>42258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1000</v>
      </c>
      <c r="H837" s="12">
        <v>16.1</v>
      </c>
      <c r="I837" s="12"/>
      <c r="J837" s="12" t="s">
        <v>484</v>
      </c>
      <c r="K837" s="12" t="b">
        <v>1</v>
      </c>
      <c r="L837" s="12">
        <v>0</v>
      </c>
      <c r="M837" s="8">
        <v>2015</v>
      </c>
      <c r="N837" s="9">
        <v>0</v>
      </c>
      <c r="O837" s="13">
        <v>42258</v>
      </c>
      <c r="P837" s="13">
        <v>42258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1000</v>
      </c>
      <c r="H838" s="12">
        <v>16.1</v>
      </c>
      <c r="I838" s="12"/>
      <c r="J838" s="12" t="s">
        <v>484</v>
      </c>
      <c r="K838" s="12" t="b">
        <v>1</v>
      </c>
      <c r="L838" s="12">
        <v>4</v>
      </c>
      <c r="M838" s="8">
        <v>2019</v>
      </c>
      <c r="N838" s="9">
        <v>0</v>
      </c>
      <c r="O838" s="13">
        <v>42258</v>
      </c>
      <c r="P838" s="13">
        <v>42258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1000</v>
      </c>
      <c r="H839" s="12">
        <v>16.1</v>
      </c>
      <c r="I839" s="12"/>
      <c r="J839" s="12" t="s">
        <v>484</v>
      </c>
      <c r="K839" s="12" t="b">
        <v>1</v>
      </c>
      <c r="L839" s="12">
        <v>7</v>
      </c>
      <c r="M839" s="8">
        <v>2022</v>
      </c>
      <c r="N839" s="9">
        <v>0</v>
      </c>
      <c r="O839" s="13">
        <v>42258</v>
      </c>
      <c r="P839" s="13">
        <v>42258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1000</v>
      </c>
      <c r="H840" s="12">
        <v>16.1</v>
      </c>
      <c r="I840" s="12"/>
      <c r="J840" s="12" t="s">
        <v>484</v>
      </c>
      <c r="K840" s="12" t="b">
        <v>1</v>
      </c>
      <c r="L840" s="12">
        <v>3</v>
      </c>
      <c r="M840" s="8">
        <v>2018</v>
      </c>
      <c r="N840" s="9">
        <v>0</v>
      </c>
      <c r="O840" s="13">
        <v>42258</v>
      </c>
      <c r="P840" s="13">
        <v>42258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910</v>
      </c>
      <c r="H841" s="12" t="s">
        <v>126</v>
      </c>
      <c r="I841" s="12"/>
      <c r="J841" s="12" t="s">
        <v>127</v>
      </c>
      <c r="K841" s="12" t="b">
        <v>1</v>
      </c>
      <c r="L841" s="12">
        <v>6</v>
      </c>
      <c r="M841" s="8">
        <v>2021</v>
      </c>
      <c r="N841" s="9">
        <v>0</v>
      </c>
      <c r="O841" s="13">
        <v>42258</v>
      </c>
      <c r="P841" s="13">
        <v>42258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910</v>
      </c>
      <c r="H842" s="12" t="s">
        <v>126</v>
      </c>
      <c r="I842" s="12"/>
      <c r="J842" s="12" t="s">
        <v>127</v>
      </c>
      <c r="K842" s="12" t="b">
        <v>1</v>
      </c>
      <c r="L842" s="12">
        <v>0</v>
      </c>
      <c r="M842" s="8">
        <v>2015</v>
      </c>
      <c r="N842" s="9">
        <v>0</v>
      </c>
      <c r="O842" s="13">
        <v>42258</v>
      </c>
      <c r="P842" s="13">
        <v>42258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910</v>
      </c>
      <c r="H843" s="12" t="s">
        <v>126</v>
      </c>
      <c r="I843" s="12"/>
      <c r="J843" s="12" t="s">
        <v>127</v>
      </c>
      <c r="K843" s="12" t="b">
        <v>1</v>
      </c>
      <c r="L843" s="12">
        <v>3</v>
      </c>
      <c r="M843" s="8">
        <v>2018</v>
      </c>
      <c r="N843" s="9">
        <v>0</v>
      </c>
      <c r="O843" s="13">
        <v>42258</v>
      </c>
      <c r="P843" s="13">
        <v>42258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910</v>
      </c>
      <c r="H844" s="12" t="s">
        <v>126</v>
      </c>
      <c r="I844" s="12"/>
      <c r="J844" s="12" t="s">
        <v>127</v>
      </c>
      <c r="K844" s="12" t="b">
        <v>1</v>
      </c>
      <c r="L844" s="12">
        <v>5</v>
      </c>
      <c r="M844" s="8">
        <v>2020</v>
      </c>
      <c r="N844" s="9">
        <v>0</v>
      </c>
      <c r="O844" s="13">
        <v>42258</v>
      </c>
      <c r="P844" s="13">
        <v>42258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910</v>
      </c>
      <c r="H845" s="12" t="s">
        <v>126</v>
      </c>
      <c r="I845" s="12"/>
      <c r="J845" s="12" t="s">
        <v>127</v>
      </c>
      <c r="K845" s="12" t="b">
        <v>1</v>
      </c>
      <c r="L845" s="12">
        <v>1</v>
      </c>
      <c r="M845" s="8">
        <v>2016</v>
      </c>
      <c r="N845" s="9">
        <v>0</v>
      </c>
      <c r="O845" s="13">
        <v>42258</v>
      </c>
      <c r="P845" s="13">
        <v>42258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910</v>
      </c>
      <c r="H846" s="12" t="s">
        <v>126</v>
      </c>
      <c r="I846" s="12"/>
      <c r="J846" s="12" t="s">
        <v>127</v>
      </c>
      <c r="K846" s="12" t="b">
        <v>1</v>
      </c>
      <c r="L846" s="12">
        <v>7</v>
      </c>
      <c r="M846" s="8">
        <v>2022</v>
      </c>
      <c r="N846" s="9">
        <v>0</v>
      </c>
      <c r="O846" s="13">
        <v>42258</v>
      </c>
      <c r="P846" s="13">
        <v>42258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910</v>
      </c>
      <c r="H847" s="12" t="s">
        <v>126</v>
      </c>
      <c r="I847" s="12"/>
      <c r="J847" s="12" t="s">
        <v>127</v>
      </c>
      <c r="K847" s="12" t="b">
        <v>1</v>
      </c>
      <c r="L847" s="12">
        <v>2</v>
      </c>
      <c r="M847" s="8">
        <v>2017</v>
      </c>
      <c r="N847" s="9">
        <v>0</v>
      </c>
      <c r="O847" s="13">
        <v>42258</v>
      </c>
      <c r="P847" s="13">
        <v>42258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910</v>
      </c>
      <c r="H848" s="12" t="s">
        <v>126</v>
      </c>
      <c r="I848" s="12"/>
      <c r="J848" s="12" t="s">
        <v>127</v>
      </c>
      <c r="K848" s="12" t="b">
        <v>1</v>
      </c>
      <c r="L848" s="12">
        <v>4</v>
      </c>
      <c r="M848" s="8">
        <v>2019</v>
      </c>
      <c r="N848" s="9">
        <v>0</v>
      </c>
      <c r="O848" s="13">
        <v>42258</v>
      </c>
      <c r="P848" s="13">
        <v>42258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140</v>
      </c>
      <c r="H849" s="12" t="s">
        <v>55</v>
      </c>
      <c r="I849" s="12"/>
      <c r="J849" s="12" t="s">
        <v>56</v>
      </c>
      <c r="K849" s="12" t="b">
        <v>1</v>
      </c>
      <c r="L849" s="12">
        <v>2</v>
      </c>
      <c r="M849" s="8">
        <v>2017</v>
      </c>
      <c r="N849" s="9">
        <v>29100</v>
      </c>
      <c r="O849" s="13">
        <v>42258</v>
      </c>
      <c r="P849" s="13">
        <v>42258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140</v>
      </c>
      <c r="H850" s="12" t="s">
        <v>55</v>
      </c>
      <c r="I850" s="12"/>
      <c r="J850" s="12" t="s">
        <v>56</v>
      </c>
      <c r="K850" s="12" t="b">
        <v>1</v>
      </c>
      <c r="L850" s="12">
        <v>7</v>
      </c>
      <c r="M850" s="8">
        <v>2022</v>
      </c>
      <c r="N850" s="9">
        <v>0</v>
      </c>
      <c r="O850" s="13">
        <v>42258</v>
      </c>
      <c r="P850" s="13">
        <v>42258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140</v>
      </c>
      <c r="H851" s="12" t="s">
        <v>55</v>
      </c>
      <c r="I851" s="12"/>
      <c r="J851" s="12" t="s">
        <v>56</v>
      </c>
      <c r="K851" s="12" t="b">
        <v>1</v>
      </c>
      <c r="L851" s="12">
        <v>6</v>
      </c>
      <c r="M851" s="8">
        <v>2021</v>
      </c>
      <c r="N851" s="9">
        <v>0</v>
      </c>
      <c r="O851" s="13">
        <v>42258</v>
      </c>
      <c r="P851" s="13">
        <v>42258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140</v>
      </c>
      <c r="H852" s="12" t="s">
        <v>55</v>
      </c>
      <c r="I852" s="12"/>
      <c r="J852" s="12" t="s">
        <v>56</v>
      </c>
      <c r="K852" s="12" t="b">
        <v>1</v>
      </c>
      <c r="L852" s="12">
        <v>4</v>
      </c>
      <c r="M852" s="8">
        <v>2019</v>
      </c>
      <c r="N852" s="9">
        <v>0</v>
      </c>
      <c r="O852" s="13">
        <v>42258</v>
      </c>
      <c r="P852" s="13">
        <v>42258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140</v>
      </c>
      <c r="H853" s="12" t="s">
        <v>55</v>
      </c>
      <c r="I853" s="12"/>
      <c r="J853" s="12" t="s">
        <v>56</v>
      </c>
      <c r="K853" s="12" t="b">
        <v>1</v>
      </c>
      <c r="L853" s="12">
        <v>5</v>
      </c>
      <c r="M853" s="8">
        <v>2020</v>
      </c>
      <c r="N853" s="9">
        <v>0</v>
      </c>
      <c r="O853" s="13">
        <v>42258</v>
      </c>
      <c r="P853" s="13">
        <v>42258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140</v>
      </c>
      <c r="H854" s="12" t="s">
        <v>55</v>
      </c>
      <c r="I854" s="12"/>
      <c r="J854" s="12" t="s">
        <v>56</v>
      </c>
      <c r="K854" s="12" t="b">
        <v>1</v>
      </c>
      <c r="L854" s="12">
        <v>3</v>
      </c>
      <c r="M854" s="8">
        <v>2018</v>
      </c>
      <c r="N854" s="9">
        <v>0</v>
      </c>
      <c r="O854" s="13">
        <v>42258</v>
      </c>
      <c r="P854" s="13">
        <v>42258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140</v>
      </c>
      <c r="H855" s="12" t="s">
        <v>55</v>
      </c>
      <c r="I855" s="12"/>
      <c r="J855" s="12" t="s">
        <v>56</v>
      </c>
      <c r="K855" s="12" t="b">
        <v>1</v>
      </c>
      <c r="L855" s="12">
        <v>1</v>
      </c>
      <c r="M855" s="8">
        <v>2016</v>
      </c>
      <c r="N855" s="9">
        <v>39059</v>
      </c>
      <c r="O855" s="13">
        <v>42258</v>
      </c>
      <c r="P855" s="13">
        <v>42258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140</v>
      </c>
      <c r="H856" s="12" t="s">
        <v>55</v>
      </c>
      <c r="I856" s="12"/>
      <c r="J856" s="12" t="s">
        <v>56</v>
      </c>
      <c r="K856" s="12" t="b">
        <v>1</v>
      </c>
      <c r="L856" s="12">
        <v>0</v>
      </c>
      <c r="M856" s="8">
        <v>2015</v>
      </c>
      <c r="N856" s="9">
        <v>39156</v>
      </c>
      <c r="O856" s="13">
        <v>42258</v>
      </c>
      <c r="P856" s="13">
        <v>42258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990</v>
      </c>
      <c r="H857" s="12">
        <v>16</v>
      </c>
      <c r="I857" s="12"/>
      <c r="J857" s="12" t="s">
        <v>485</v>
      </c>
      <c r="K857" s="12" t="b">
        <v>1</v>
      </c>
      <c r="L857" s="12">
        <v>4</v>
      </c>
      <c r="M857" s="8">
        <v>2019</v>
      </c>
      <c r="N857" s="9">
        <v>0</v>
      </c>
      <c r="O857" s="13">
        <v>42258</v>
      </c>
      <c r="P857" s="13">
        <v>42258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990</v>
      </c>
      <c r="H858" s="12">
        <v>16</v>
      </c>
      <c r="I858" s="12"/>
      <c r="J858" s="12" t="s">
        <v>485</v>
      </c>
      <c r="K858" s="12" t="b">
        <v>1</v>
      </c>
      <c r="L858" s="12">
        <v>2</v>
      </c>
      <c r="M858" s="8">
        <v>2017</v>
      </c>
      <c r="N858" s="9">
        <v>0</v>
      </c>
      <c r="O858" s="13">
        <v>42258</v>
      </c>
      <c r="P858" s="13">
        <v>42258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990</v>
      </c>
      <c r="H859" s="12">
        <v>16</v>
      </c>
      <c r="I859" s="12"/>
      <c r="J859" s="12" t="s">
        <v>485</v>
      </c>
      <c r="K859" s="12" t="b">
        <v>1</v>
      </c>
      <c r="L859" s="12">
        <v>7</v>
      </c>
      <c r="M859" s="8">
        <v>2022</v>
      </c>
      <c r="N859" s="9">
        <v>0</v>
      </c>
      <c r="O859" s="13">
        <v>42258</v>
      </c>
      <c r="P859" s="13">
        <v>42258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990</v>
      </c>
      <c r="H860" s="12">
        <v>16</v>
      </c>
      <c r="I860" s="12"/>
      <c r="J860" s="12" t="s">
        <v>485</v>
      </c>
      <c r="K860" s="12" t="b">
        <v>1</v>
      </c>
      <c r="L860" s="12">
        <v>0</v>
      </c>
      <c r="M860" s="8">
        <v>2015</v>
      </c>
      <c r="N860" s="9">
        <v>0</v>
      </c>
      <c r="O860" s="13">
        <v>42258</v>
      </c>
      <c r="P860" s="13">
        <v>42258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990</v>
      </c>
      <c r="H861" s="12">
        <v>16</v>
      </c>
      <c r="I861" s="12"/>
      <c r="J861" s="12" t="s">
        <v>485</v>
      </c>
      <c r="K861" s="12" t="b">
        <v>1</v>
      </c>
      <c r="L861" s="12">
        <v>1</v>
      </c>
      <c r="M861" s="8">
        <v>2016</v>
      </c>
      <c r="N861" s="9">
        <v>0</v>
      </c>
      <c r="O861" s="13">
        <v>42258</v>
      </c>
      <c r="P861" s="13">
        <v>42258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990</v>
      </c>
      <c r="H862" s="12">
        <v>16</v>
      </c>
      <c r="I862" s="12"/>
      <c r="J862" s="12" t="s">
        <v>485</v>
      </c>
      <c r="K862" s="12" t="b">
        <v>1</v>
      </c>
      <c r="L862" s="12">
        <v>3</v>
      </c>
      <c r="M862" s="8">
        <v>2018</v>
      </c>
      <c r="N862" s="9">
        <v>0</v>
      </c>
      <c r="O862" s="13">
        <v>42258</v>
      </c>
      <c r="P862" s="13">
        <v>42258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990</v>
      </c>
      <c r="H863" s="12">
        <v>16</v>
      </c>
      <c r="I863" s="12"/>
      <c r="J863" s="12" t="s">
        <v>485</v>
      </c>
      <c r="K863" s="12" t="b">
        <v>1</v>
      </c>
      <c r="L863" s="12">
        <v>5</v>
      </c>
      <c r="M863" s="8">
        <v>2020</v>
      </c>
      <c r="N863" s="9">
        <v>0</v>
      </c>
      <c r="O863" s="13">
        <v>42258</v>
      </c>
      <c r="P863" s="13">
        <v>42258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990</v>
      </c>
      <c r="H864" s="12">
        <v>16</v>
      </c>
      <c r="I864" s="12"/>
      <c r="J864" s="12" t="s">
        <v>485</v>
      </c>
      <c r="K864" s="12" t="b">
        <v>1</v>
      </c>
      <c r="L864" s="12">
        <v>6</v>
      </c>
      <c r="M864" s="8">
        <v>2021</v>
      </c>
      <c r="N864" s="9">
        <v>0</v>
      </c>
      <c r="O864" s="13">
        <v>42258</v>
      </c>
      <c r="P864" s="13">
        <v>42258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334</v>
      </c>
      <c r="H865" s="12" t="s">
        <v>352</v>
      </c>
      <c r="I865" s="12"/>
      <c r="J865" s="12" t="s">
        <v>353</v>
      </c>
      <c r="K865" s="12" t="b">
        <v>1</v>
      </c>
      <c r="L865" s="12">
        <v>7</v>
      </c>
      <c r="M865" s="8">
        <v>2022</v>
      </c>
      <c r="N865" s="9">
        <v>0</v>
      </c>
      <c r="O865" s="13">
        <v>42258</v>
      </c>
      <c r="P865" s="13">
        <v>42258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334</v>
      </c>
      <c r="H866" s="12" t="s">
        <v>352</v>
      </c>
      <c r="I866" s="12"/>
      <c r="J866" s="12" t="s">
        <v>353</v>
      </c>
      <c r="K866" s="12" t="b">
        <v>1</v>
      </c>
      <c r="L866" s="12">
        <v>4</v>
      </c>
      <c r="M866" s="8">
        <v>2019</v>
      </c>
      <c r="N866" s="9">
        <v>0</v>
      </c>
      <c r="O866" s="13">
        <v>42258</v>
      </c>
      <c r="P866" s="13">
        <v>42258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334</v>
      </c>
      <c r="H867" s="12" t="s">
        <v>352</v>
      </c>
      <c r="I867" s="12"/>
      <c r="J867" s="12" t="s">
        <v>353</v>
      </c>
      <c r="K867" s="12" t="b">
        <v>1</v>
      </c>
      <c r="L867" s="12">
        <v>6</v>
      </c>
      <c r="M867" s="8">
        <v>2021</v>
      </c>
      <c r="N867" s="9">
        <v>0</v>
      </c>
      <c r="O867" s="13">
        <v>42258</v>
      </c>
      <c r="P867" s="13">
        <v>42258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334</v>
      </c>
      <c r="H868" s="12" t="s">
        <v>352</v>
      </c>
      <c r="I868" s="12"/>
      <c r="J868" s="12" t="s">
        <v>353</v>
      </c>
      <c r="K868" s="12" t="b">
        <v>1</v>
      </c>
      <c r="L868" s="12">
        <v>0</v>
      </c>
      <c r="M868" s="8">
        <v>2015</v>
      </c>
      <c r="N868" s="9">
        <v>0</v>
      </c>
      <c r="O868" s="13">
        <v>42258</v>
      </c>
      <c r="P868" s="13">
        <v>42258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334</v>
      </c>
      <c r="H869" s="12" t="s">
        <v>352</v>
      </c>
      <c r="I869" s="12"/>
      <c r="J869" s="12" t="s">
        <v>353</v>
      </c>
      <c r="K869" s="12" t="b">
        <v>1</v>
      </c>
      <c r="L869" s="12">
        <v>3</v>
      </c>
      <c r="M869" s="8">
        <v>2018</v>
      </c>
      <c r="N869" s="9">
        <v>0</v>
      </c>
      <c r="O869" s="13">
        <v>42258</v>
      </c>
      <c r="P869" s="13">
        <v>42258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334</v>
      </c>
      <c r="H870" s="12" t="s">
        <v>352</v>
      </c>
      <c r="I870" s="12"/>
      <c r="J870" s="12" t="s">
        <v>353</v>
      </c>
      <c r="K870" s="12" t="b">
        <v>1</v>
      </c>
      <c r="L870" s="12">
        <v>5</v>
      </c>
      <c r="M870" s="8">
        <v>2020</v>
      </c>
      <c r="N870" s="9">
        <v>0</v>
      </c>
      <c r="O870" s="13">
        <v>42258</v>
      </c>
      <c r="P870" s="13">
        <v>42258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334</v>
      </c>
      <c r="H871" s="12" t="s">
        <v>352</v>
      </c>
      <c r="I871" s="12"/>
      <c r="J871" s="12" t="s">
        <v>353</v>
      </c>
      <c r="K871" s="12" t="b">
        <v>1</v>
      </c>
      <c r="L871" s="12">
        <v>2</v>
      </c>
      <c r="M871" s="8">
        <v>2017</v>
      </c>
      <c r="N871" s="9">
        <v>0</v>
      </c>
      <c r="O871" s="13">
        <v>42258</v>
      </c>
      <c r="P871" s="13">
        <v>42258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334</v>
      </c>
      <c r="H872" s="12" t="s">
        <v>352</v>
      </c>
      <c r="I872" s="12"/>
      <c r="J872" s="12" t="s">
        <v>353</v>
      </c>
      <c r="K872" s="12" t="b">
        <v>1</v>
      </c>
      <c r="L872" s="12">
        <v>1</v>
      </c>
      <c r="M872" s="8">
        <v>2016</v>
      </c>
      <c r="N872" s="9">
        <v>0</v>
      </c>
      <c r="O872" s="13">
        <v>42258</v>
      </c>
      <c r="P872" s="13">
        <v>42258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762</v>
      </c>
      <c r="H873" s="12" t="s">
        <v>112</v>
      </c>
      <c r="I873" s="12"/>
      <c r="J873" s="12" t="s">
        <v>113</v>
      </c>
      <c r="K873" s="12" t="b">
        <v>1</v>
      </c>
      <c r="L873" s="12">
        <v>1</v>
      </c>
      <c r="M873" s="8">
        <v>2016</v>
      </c>
      <c r="N873" s="9">
        <v>0</v>
      </c>
      <c r="O873" s="13">
        <v>42258</v>
      </c>
      <c r="P873" s="13">
        <v>42258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762</v>
      </c>
      <c r="H874" s="12" t="s">
        <v>112</v>
      </c>
      <c r="I874" s="12"/>
      <c r="J874" s="12" t="s">
        <v>113</v>
      </c>
      <c r="K874" s="12" t="b">
        <v>1</v>
      </c>
      <c r="L874" s="12">
        <v>6</v>
      </c>
      <c r="M874" s="8">
        <v>2021</v>
      </c>
      <c r="N874" s="9">
        <v>0</v>
      </c>
      <c r="O874" s="13">
        <v>42258</v>
      </c>
      <c r="P874" s="13">
        <v>42258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762</v>
      </c>
      <c r="H875" s="12" t="s">
        <v>112</v>
      </c>
      <c r="I875" s="12"/>
      <c r="J875" s="12" t="s">
        <v>113</v>
      </c>
      <c r="K875" s="12" t="b">
        <v>1</v>
      </c>
      <c r="L875" s="12">
        <v>7</v>
      </c>
      <c r="M875" s="8">
        <v>2022</v>
      </c>
      <c r="N875" s="9">
        <v>0</v>
      </c>
      <c r="O875" s="13">
        <v>42258</v>
      </c>
      <c r="P875" s="13">
        <v>42258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2014-10-20T08:22:42Z</cp:lastPrinted>
  <dcterms:created xsi:type="dcterms:W3CDTF">2010-09-17T02:30:46Z</dcterms:created>
  <dcterms:modified xsi:type="dcterms:W3CDTF">2015-09-21T06:04:57Z</dcterms:modified>
  <cp:category/>
  <cp:version/>
  <cp:contentType/>
  <cp:contentStatus/>
</cp:coreProperties>
</file>