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'doc1'!$A$1:$J$129</definedName>
  </definedNames>
  <calcPr fullCalcOnLoad="1"/>
</workbook>
</file>

<file path=xl/sharedStrings.xml><?xml version="1.0" encoding="utf-8"?>
<sst xmlns="http://schemas.openxmlformats.org/spreadsheetml/2006/main" count="323" uniqueCount="230">
  <si>
    <t>Dział</t>
  </si>
  <si>
    <t>Rozdział</t>
  </si>
  <si>
    <t>Paragraf</t>
  </si>
  <si>
    <t>Treść</t>
  </si>
  <si>
    <t>010</t>
  </si>
  <si>
    <t>Rolnictwo i łowiectwo</t>
  </si>
  <si>
    <t>1 698 577,56</t>
  </si>
  <si>
    <t>01043</t>
  </si>
  <si>
    <t>Infrastruktura wodociągowa wsi</t>
  </si>
  <si>
    <t>1 205 476,64</t>
  </si>
  <si>
    <t>6050</t>
  </si>
  <si>
    <t>Wydatki inwestycyjne jednostek budżetowych</t>
  </si>
  <si>
    <t>86 376,64</t>
  </si>
  <si>
    <t>Budowa sieci wodociągowej w miejscowości Żydów 1050-W</t>
  </si>
  <si>
    <t>20 000,00</t>
  </si>
  <si>
    <t>Budowa trzeciej studni na istniejącym ujęciu wód podziemnych w miejscowości Biała z wykonaniem odwiertu na działce nr 129/1 obręb 0002 Biała 1044-W</t>
  </si>
  <si>
    <t>51 660,00</t>
  </si>
  <si>
    <t>Budowa wodociągu doprowadzającego wodę z ujęcia wody Kalisz-Lis do miejscowości Borek 0108-W</t>
  </si>
  <si>
    <t>2 216,64</t>
  </si>
  <si>
    <t>Modernizacja i rozbudowa Stacji Uzdatniania Wody (SUW) w Białej gmina Godziesze Wielkie 0109-W; 0130-PŁ</t>
  </si>
  <si>
    <t>2 500,00</t>
  </si>
  <si>
    <t>Rozbudowa sieci wodociągowej w miejscowości Józefów dz. nr 79/2 obręb Sobocin 0141-W</t>
  </si>
  <si>
    <t>10 000,00</t>
  </si>
  <si>
    <t>6370</t>
  </si>
  <si>
    <t>Wydatki poniesione ze środków z Rządowego Funduszu Polski Ład: Program Inwestycji Strategicznych na realizację zadań inwestycyjnych</t>
  </si>
  <si>
    <t>1 119 100,00</t>
  </si>
  <si>
    <t>01044</t>
  </si>
  <si>
    <t>Infrastruktura sanitacyjna wsi</t>
  </si>
  <si>
    <t>390 561,83</t>
  </si>
  <si>
    <t>Budowa sieci kanalizacji w miejscowości Saczyn -  - Poprawa gospodarki ściekowej na terenie wsi Saczyn 1046-W, 1182-S</t>
  </si>
  <si>
    <t>132 166,02</t>
  </si>
  <si>
    <t>Rozbudowa i modernizacja oczyszczalni ścieków w miejscowości Saczyn w ramach zadania "Modernizacja i przebudowa oczyszczalni ścieków w Saczynie gmina Godziesze Wielkie" 0112-W; 1181-S</t>
  </si>
  <si>
    <t>258 395,81</t>
  </si>
  <si>
    <t>01095</t>
  </si>
  <si>
    <t>Pozostała działalność</t>
  </si>
  <si>
    <t>102 539,09</t>
  </si>
  <si>
    <t>"Wizytówki Godziesz Wielkich" - zagospodarowanie przestrzeni publicznych 1095-OW; 1096-W</t>
  </si>
  <si>
    <t>600</t>
  </si>
  <si>
    <t>Transport i łączność</t>
  </si>
  <si>
    <t>1 066 776,97</t>
  </si>
  <si>
    <t>60014</t>
  </si>
  <si>
    <t>Drogi publiczne powiatowe</t>
  </si>
  <si>
    <t>178 000,00</t>
  </si>
  <si>
    <t>6300</t>
  </si>
  <si>
    <t>Dotacja celowa na pomoc finansową udzielaną między jednostkami samorządu terytorialnego na dofinansowanie własnych zadań inwestycyjnych i zakupów inwestycyjnych</t>
  </si>
  <si>
    <t>Pomoc finansowa dla Powiatu Kaliskiego na zadanie "Przebudowa drogi powiatowej nr 4628P w miejscowości Zajączki Bankowe – w zakresie budowy chodnika"</t>
  </si>
  <si>
    <t>40 000,00</t>
  </si>
  <si>
    <t>Pomoc finansowa dla Powiatu Kaliskiego na zadanie "Przebudowa drogi powiatowej nr 4630P w miejscowości Wolica – w zakresie budowy chodnika"</t>
  </si>
  <si>
    <t>45 000,00</t>
  </si>
  <si>
    <t xml:space="preserve">Pomoc finansowa dla Powiatu Kaliskiego na zadanie "Przebudowa drogi powiatowej nr 4631P w miejscowości Skrzatki – w zakresie utwardzonego pobocza" </t>
  </si>
  <si>
    <t>43 000,00</t>
  </si>
  <si>
    <t>Pomoc finansowa dla Powiatu Kaliskiego na zadanie "Przebudowa drogi powiatowej nr 4632P na odcinku Wola Droszewska - granica Gminy Godziesze Wielkie"</t>
  </si>
  <si>
    <t>50 000,00</t>
  </si>
  <si>
    <t>60016</t>
  </si>
  <si>
    <t>Drogi publiczne gminne</t>
  </si>
  <si>
    <t>886 776,97</t>
  </si>
  <si>
    <t>Budowa bezpiecznego pobocza na ul. Kosmowej od istniejącego chodnika w kierunku wsi Godzieszki 6040-FS</t>
  </si>
  <si>
    <t>16 000,00</t>
  </si>
  <si>
    <t>Odtworzenie dróg gminnych dojazdowych do pól na terenie wsi Żydów 6043-FS</t>
  </si>
  <si>
    <t>14 000,00</t>
  </si>
  <si>
    <t>Przebudowa drogi gminnej – obręb Nowa Kakawa, działka nr 249 6009-W</t>
  </si>
  <si>
    <t>12 000,00</t>
  </si>
  <si>
    <t>Przebudowa drogi gminnej (dz. Nr 99) od P. D. Włodarczyk do P. J. Dymarczyk (asfalt). 6044-FS</t>
  </si>
  <si>
    <t>107 849,08</t>
  </si>
  <si>
    <t>Przebudowa drogi gminnej 675900P Stobno-Józefów z uwzględnieniem poprawy bezpieczeństwa niechronionych uczestników ruchu drogowego - etap I 6085-W; 6086-F</t>
  </si>
  <si>
    <t>18 000,00</t>
  </si>
  <si>
    <t>Przebudowa drogi gminnej nr 675900P w Godzieszach Małych, ul. Zadowicka w zakresie chodnika 6045-FS</t>
  </si>
  <si>
    <t>21 000,00</t>
  </si>
  <si>
    <t>Przebudowa drogi gminnej nr 675903P w miejscowości Biała z zakresie chodnika 6046-FS</t>
  </si>
  <si>
    <t>8 502,71</t>
  </si>
  <si>
    <t>Przebudowa drogi gminnej nr 675913P w Godzieszkach w zakresie chodnika 6089-FS</t>
  </si>
  <si>
    <t>127 493,50</t>
  </si>
  <si>
    <t>Przebudowa drogi gminnej nr dz. 629 w miejscowości Godziesze Wielkie 6005-W</t>
  </si>
  <si>
    <t>3 500,00</t>
  </si>
  <si>
    <t>Przebudowa drogi gminnej, nr 675908P, od P. Tułacza Romana, w stronę lasu (asfalt) 6012-W</t>
  </si>
  <si>
    <t>3 499,90</t>
  </si>
  <si>
    <t>Przebudowa dróg gminnych (drogi dojazdowe do pól) na terenie wsi Zadowice 6048-FS</t>
  </si>
  <si>
    <t>3 000,00</t>
  </si>
  <si>
    <t>Przebudowa dwóch mostów na rzece Kiełbaśnicy 6161-W; 6162-UM</t>
  </si>
  <si>
    <t>74 800,00</t>
  </si>
  <si>
    <t>Rekonstrukcja drogi gminnej dz. 173 w m.  Stobno Siódme do Pana Stasiaka Stanisława (posesja nr 17) 6018-FS</t>
  </si>
  <si>
    <t>143 260,78</t>
  </si>
  <si>
    <t>Rekonstrukcja drogi gminnej działka nr 25 w miejscowości Bałdoń 6049-FS</t>
  </si>
  <si>
    <t>100 871,00</t>
  </si>
  <si>
    <t>Rekonstrukcja nawierzchni drogi gminnej asfaltowej w Borku  ul. Wodna - dz. nr 339 6047-FS</t>
  </si>
  <si>
    <t>78 000,00</t>
  </si>
  <si>
    <t>Rekonstrukcja nawierzchni drogi gminnej asfaltowej w Stobnie - dz. nr 67  6042-FS</t>
  </si>
  <si>
    <t>90 000,00</t>
  </si>
  <si>
    <t>Utwardzenie drogi gminnej w miejscowości Stobno Siódme dz. 226/21; 226/15; 226/13; 222;  6087-W</t>
  </si>
  <si>
    <t>65 000,00</t>
  </si>
  <si>
    <t>60095</t>
  </si>
  <si>
    <t>2 000,00</t>
  </si>
  <si>
    <t>Budowa parkingu przy drodze gminnej nr 675900P w Stobnie Siódmym - Poprawa bezpieczeństwa 6025-W</t>
  </si>
  <si>
    <t>700</t>
  </si>
  <si>
    <t>Gospodarka mieszkaniowa</t>
  </si>
  <si>
    <t>160 000,00</t>
  </si>
  <si>
    <t>70005</t>
  </si>
  <si>
    <t>Gospodarka gruntami i nieruchomościami</t>
  </si>
  <si>
    <t>6060</t>
  </si>
  <si>
    <t>Wydatki na zakupy inwestycyjne jednostek budżetowych</t>
  </si>
  <si>
    <t>Zakup nieruchomości w miejscowości Józefów</t>
  </si>
  <si>
    <t>750</t>
  </si>
  <si>
    <t>Administracja publiczna</t>
  </si>
  <si>
    <t>106 054,56</t>
  </si>
  <si>
    <t>75023</t>
  </si>
  <si>
    <t>Urzędy gmin (miast i miast na prawach powiatu)</t>
  </si>
  <si>
    <t>16 612,00</t>
  </si>
  <si>
    <t>Modernizacja budynku Urzędu Gminy Godziesze Wielkie  w ramach projektu "Dostępny samorząd - granty" 5013; 5014</t>
  </si>
  <si>
    <t>6057</t>
  </si>
  <si>
    <t>46 609,81</t>
  </si>
  <si>
    <t>6059</t>
  </si>
  <si>
    <t>25 612,75</t>
  </si>
  <si>
    <t>6067</t>
  </si>
  <si>
    <t>17 220,00</t>
  </si>
  <si>
    <t>Zakup i dostawa sprzętu i oprogramowania ramach projektu "Cyfrowa Gmina" 5011-UE</t>
  </si>
  <si>
    <t>754</t>
  </si>
  <si>
    <t>Bezpieczeństwo publiczne i ochrona przeciwpożarowa</t>
  </si>
  <si>
    <t>186 349,14</t>
  </si>
  <si>
    <t>75412</t>
  </si>
  <si>
    <t>Ochotnicze straże pożarne</t>
  </si>
  <si>
    <t>91 281,14</t>
  </si>
  <si>
    <t>81 281,14</t>
  </si>
  <si>
    <t>Rozbudowa budynku Ochotniczej Straży Pożarnej w Borku 7546-W</t>
  </si>
  <si>
    <t>Rozbudowa budynku strażnicy OSP w Stobnie o pomieszczenie garażowe - Zapewnienie gotowości bojowej jednostki OSP w zakresie bezpieczeństwa przeciwpożarowego 7541-FS</t>
  </si>
  <si>
    <t>23 281,14</t>
  </si>
  <si>
    <t>Rozbudowa budynku strażnicy OSP Zajączki Bankowe, w tym o pomieszczenia garażowe - Zapewnienie gotowości bojowej jednostki OSP w zakresie bezpieczeństwa przeciwpożarowego 0003-W</t>
  </si>
  <si>
    <t>15 000,00</t>
  </si>
  <si>
    <t>6230</t>
  </si>
  <si>
    <t>Dotacja celowa z budżetu na finansowanie lub dofinansowanie kosztów realizacji inwestycji i zakupów inwestycyjnych jednostek nie zaliczanych do sektora finansów publicznych</t>
  </si>
  <si>
    <t>Dotacje dla OSP</t>
  </si>
  <si>
    <t>75495</t>
  </si>
  <si>
    <t>95 068,00</t>
  </si>
  <si>
    <t>Budowa wyniesionego przejścia dla pieszych na ul. 3 maja oraz modernizacja przejścia dla pieszych na ul. 11 listopada w miejscowości Godziesze Wielkie 7544; 7545</t>
  </si>
  <si>
    <t>758</t>
  </si>
  <si>
    <t>Różne rozliczenia</t>
  </si>
  <si>
    <t>100 000,00</t>
  </si>
  <si>
    <t>75818</t>
  </si>
  <si>
    <t>Rezerwy ogólne i celowe</t>
  </si>
  <si>
    <t>6800</t>
  </si>
  <si>
    <t>Rezerwy na inwestycje i zakupy inwestycyjne</t>
  </si>
  <si>
    <t>Rezerwa celowa na inwestycje i zakupy inwestycyjne</t>
  </si>
  <si>
    <t>801</t>
  </si>
  <si>
    <t>Oświata i wychowanie</t>
  </si>
  <si>
    <t>106 068,42</t>
  </si>
  <si>
    <t>Kompleksowa zmiana sposobu ogrzewania obiektów użyteczności publicznej w Gminie Godziesze Wielkie  stosując źródła energii nisko i zeroemisyjnej - Etap I 8011-PŁ; 8013-W</t>
  </si>
  <si>
    <t>Kompleksowa zmiana sposobu ogrzewania obiektów użyteczności publicznej w Gminie Godziesze Wielkie  stosując źródła energii nisko i zeroemisyjnej - Etap II 8012-W; 8014-PŁ</t>
  </si>
  <si>
    <t>80113</t>
  </si>
  <si>
    <t>Dowożenie uczniów do szkół</t>
  </si>
  <si>
    <t>Zakup dwóch autobusów służących realizacji przewozu dzieci z terenu Gminy Godziesze Wielkie do przedszkoli i szkół; 8015-W</t>
  </si>
  <si>
    <t>851</t>
  </si>
  <si>
    <t>Ochrona zdrowia</t>
  </si>
  <si>
    <t>22 000,00</t>
  </si>
  <si>
    <t>85154</t>
  </si>
  <si>
    <t>Przeciwdziałanie alkoholizmowi</t>
  </si>
  <si>
    <t>Wykonanie sieci monitoringu przy placu zabaw w miejscowości Godziesze Wielkie</t>
  </si>
  <si>
    <t>852</t>
  </si>
  <si>
    <t>Pomoc społeczna</t>
  </si>
  <si>
    <t>85 000,00</t>
  </si>
  <si>
    <t>85219</t>
  </si>
  <si>
    <t>Ośrodki pomocy społecznej</t>
  </si>
  <si>
    <t>Adaptacja pomieszczeń na potrzeby Gminnego Ośrodka Pomocy Społecznej w Godzieszach Wielkich</t>
  </si>
  <si>
    <t>853</t>
  </si>
  <si>
    <t>Pozostałe zadania w zakresie polityki społecznej</t>
  </si>
  <si>
    <t>5 000,00</t>
  </si>
  <si>
    <t>85311</t>
  </si>
  <si>
    <t>Rehabilitacja zawodowa i społeczna osób niepełnosprawnych</t>
  </si>
  <si>
    <t>Dotacja celowa dla Powiatu Kaliskiego - wsparcie dla Warsztatu Terapii Zajęciowej w Cieni Drugiej na zakup samochodu</t>
  </si>
  <si>
    <t>900</t>
  </si>
  <si>
    <t>Gospodarka komunalna i ochrona środowiska</t>
  </si>
  <si>
    <t>4 384 302,71</t>
  </si>
  <si>
    <t>90001</t>
  </si>
  <si>
    <t>Gospodarka ściekowa i ochrona wód</t>
  </si>
  <si>
    <t>22 500,00</t>
  </si>
  <si>
    <t>Dotacje celowe dla osób fizycznych na dofinansowanie budowy przydomowych oczyszczalni ścieków</t>
  </si>
  <si>
    <t>90005</t>
  </si>
  <si>
    <t>Ochrona powietrza atmosferycznego i klimatu</t>
  </si>
  <si>
    <t>4 201 860,38</t>
  </si>
  <si>
    <t>1 925 001,61</t>
  </si>
  <si>
    <t>757 635,43</t>
  </si>
  <si>
    <t>959 907,18</t>
  </si>
  <si>
    <t>Zakup i montaż elementów instalacji dotyczącej odnawialnych źródeł energii dla obiektu gminnej oczyszczalni ścieków w Godzieszach Małych 9048; 9049</t>
  </si>
  <si>
    <t>207 459,00</t>
  </si>
  <si>
    <t>2 276 858,77</t>
  </si>
  <si>
    <t>90015</t>
  </si>
  <si>
    <t>Oświetlenie ulic, placów i dróg</t>
  </si>
  <si>
    <t>159 942,33</t>
  </si>
  <si>
    <t>6010</t>
  </si>
  <si>
    <t>Wydatki na zakup i objęcie akcji i udziałów</t>
  </si>
  <si>
    <t>42 000,00</t>
  </si>
  <si>
    <t>Wniesienie do Spółki OświetlenIe Uliczne i Drogowe  z o.o. wkładu pieniężnego w zamian za udziały  z przeznaczeniem na rozbudowę  oświetlenia drogowego na terenie Gminy Godziesze Wielkie</t>
  </si>
  <si>
    <t>117 942,33</t>
  </si>
  <si>
    <t>Rozbudowa infrastruktury oświetleniowej poprzez zakup i montaż lamp oświetlenia drogowego funkcjonującego na bazie odnawialnych źródeł energii w m. Końska Wieś 9043-FS</t>
  </si>
  <si>
    <t>18 011,05</t>
  </si>
  <si>
    <t>Rozbudowa infrastruktury oświetleniowej poprzez zakup i montaż lamp oświetlenia drogowego funkcjonującego na bazie odnawialnych źródeł energii w miejscowości Biała 9045-FS</t>
  </si>
  <si>
    <t>11 393,30</t>
  </si>
  <si>
    <t>Rozbudowa infrastruktury oświetleniowej poprzez zakup i montaż lamp oświetlenia drogowego funkcjonującego na bazie odnawialnych źródeł energii w miejscowości Rafałów 9041-FS</t>
  </si>
  <si>
    <t>15 283,78</t>
  </si>
  <si>
    <t>Rozbudowa infrastruktury oświetleniowej poprzez zakup i montaż lamp oświetlenia drogowego funkcjonującego na bazie odnawialnych źródeł energii w miejscowości Stara Kakawa 9042-FS</t>
  </si>
  <si>
    <t>18 417,10</t>
  </si>
  <si>
    <t>Rozbudowa infrastruktury oświetleniowej poprzez zakup i montaż lamp oświetlenia drogowego funkcjonującego na bazie odnawialnych źródeł energii w miejscowości w miejscowości Godziesze Małe, ul Ostrowska 9044-FS</t>
  </si>
  <si>
    <t>36 337,10</t>
  </si>
  <si>
    <t>Rozbudowa infrastruktury oświetleniowej poprzez zakup i montaż lamp oświetlenia drogowego funkcjonującego na bazie odnawialnych źródeł energii w miejscowości Zadowice 9046-FS</t>
  </si>
  <si>
    <t>Rozbudowa infrastruktury oświetleniowej poprzez zakup i montaż lamp oświetlenia drogowego funkcjonującego na bazie odnawialnych źródeł energii w miejscowości Żydów 9040-FS</t>
  </si>
  <si>
    <t>8 500,00</t>
  </si>
  <si>
    <t>921</t>
  </si>
  <si>
    <t>Kultura i ochrona dziedzictwa narodowego</t>
  </si>
  <si>
    <t>214 260,00</t>
  </si>
  <si>
    <t>92109</t>
  </si>
  <si>
    <t>Domy i ośrodki kultury, świetlice i kluby</t>
  </si>
  <si>
    <t>Termomodernizacja - wymiana pokrycia dachowego na świetlicy wiejskiej we Wsi Zadowice - Etap I 9214-W</t>
  </si>
  <si>
    <t>92120</t>
  </si>
  <si>
    <t>Ochrona zabytków i opieka nad zabytkami</t>
  </si>
  <si>
    <t>164 260,00</t>
  </si>
  <si>
    <t>Rewitalizacja budynku - dawny dom mieszkalny w zagrodzie osadników z początku XX wieku w Kakawie Kolonii 9212; 9215-PŁ</t>
  </si>
  <si>
    <t>Wymiana Pokrycia dachowego na budynku koszarowym dawnej strażnicy granicznej w Żydowie 9213; 9216-PŁ</t>
  </si>
  <si>
    <t>6580</t>
  </si>
  <si>
    <t>Wydatki inwestycyjne dotyczące obiektów zabytkowych będących w użytkowaniu jednostek budżetowych</t>
  </si>
  <si>
    <t>14 260,00</t>
  </si>
  <si>
    <t>150 000,00</t>
  </si>
  <si>
    <t>926</t>
  </si>
  <si>
    <t>Kultura fizyczna</t>
  </si>
  <si>
    <t>92695</t>
  </si>
  <si>
    <t>Zakup traktorka samojezdnego</t>
  </si>
  <si>
    <t>Razem</t>
  </si>
  <si>
    <t>8 154 389,36</t>
  </si>
  <si>
    <t>Wykonanie</t>
  </si>
  <si>
    <t>Plan 2023</t>
  </si>
  <si>
    <t>Wykonanie wydatków majątkowych, w tym zadań inwestycyjnych i zakupów inwestycyjnych w 2023 roku</t>
  </si>
  <si>
    <t>% realizacji</t>
  </si>
  <si>
    <t>Załącznik nr 1 do informacji Wójta Gminy Godziesze Wielkie z wykonania budżetu za 2023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</si>
</sst>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10" fontId="5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" fillId="37" borderId="12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zoomScalePageLayoutView="0" workbookViewId="0" topLeftCell="A1">
      <selection activeCell="B1" sqref="A1:J129"/>
    </sheetView>
  </sheetViews>
  <sheetFormatPr defaultColWidth="9.33203125" defaultRowHeight="12.75"/>
  <cols>
    <col min="1" max="1" width="2.5" style="0" customWidth="1"/>
    <col min="2" max="2" width="8.5" style="0" customWidth="1"/>
    <col min="3" max="4" width="11.5" style="0" customWidth="1"/>
    <col min="5" max="5" width="12.66015625" style="0" customWidth="1"/>
    <col min="6" max="6" width="53.66015625" style="0" customWidth="1"/>
    <col min="7" max="7" width="2" style="0" customWidth="1"/>
    <col min="8" max="8" width="14" style="12" customWidth="1"/>
    <col min="9" max="9" width="14.83203125" style="0" customWidth="1"/>
    <col min="10" max="10" width="13.5" style="13" customWidth="1"/>
  </cols>
  <sheetData>
    <row r="1" spans="2:10" ht="33" customHeight="1">
      <c r="B1" s="21" t="s">
        <v>229</v>
      </c>
      <c r="C1" s="21"/>
      <c r="D1" s="21"/>
      <c r="E1" s="21"/>
      <c r="F1" s="21"/>
      <c r="G1" s="21"/>
      <c r="H1" s="21"/>
      <c r="I1" s="21"/>
      <c r="J1" s="21"/>
    </row>
    <row r="2" spans="1:10" ht="40.5" customHeight="1">
      <c r="A2" s="40" t="s">
        <v>227</v>
      </c>
      <c r="B2" s="40"/>
      <c r="C2" s="40"/>
      <c r="D2" s="40"/>
      <c r="E2" s="40"/>
      <c r="F2" s="40"/>
      <c r="G2" s="40"/>
      <c r="H2" s="40"/>
      <c r="I2" s="40"/>
      <c r="J2" s="40"/>
    </row>
    <row r="3" spans="2:10" ht="26.25" customHeight="1">
      <c r="B3" s="1" t="s">
        <v>0</v>
      </c>
      <c r="C3" s="1" t="s">
        <v>1</v>
      </c>
      <c r="D3" s="1" t="s">
        <v>2</v>
      </c>
      <c r="E3" s="25" t="s">
        <v>3</v>
      </c>
      <c r="F3" s="25"/>
      <c r="G3" s="26" t="s">
        <v>226</v>
      </c>
      <c r="H3" s="27"/>
      <c r="I3" s="8" t="s">
        <v>225</v>
      </c>
      <c r="J3" s="19" t="s">
        <v>228</v>
      </c>
    </row>
    <row r="4" spans="2:10" ht="16.5" customHeight="1">
      <c r="B4" s="2" t="s">
        <v>4</v>
      </c>
      <c r="C4" s="2"/>
      <c r="D4" s="2"/>
      <c r="E4" s="28" t="s">
        <v>5</v>
      </c>
      <c r="F4" s="28"/>
      <c r="G4" s="29" t="s">
        <v>6</v>
      </c>
      <c r="H4" s="30"/>
      <c r="I4" s="9">
        <f>I5+I14+I18</f>
        <v>1279308.03</v>
      </c>
      <c r="J4" s="14">
        <f>I4/G4</f>
        <v>0.753164330040955</v>
      </c>
    </row>
    <row r="5" spans="2:10" ht="16.5" customHeight="1">
      <c r="B5" s="3"/>
      <c r="C5" s="4" t="s">
        <v>7</v>
      </c>
      <c r="D5" s="5"/>
      <c r="E5" s="22" t="s">
        <v>8</v>
      </c>
      <c r="F5" s="22"/>
      <c r="G5" s="31" t="s">
        <v>9</v>
      </c>
      <c r="H5" s="32"/>
      <c r="I5" s="10">
        <f>I6+I12</f>
        <v>1180145.46</v>
      </c>
      <c r="J5" s="18">
        <f aca="true" t="shared" si="0" ref="J5:J68">I5/G5</f>
        <v>0.9789865857541629</v>
      </c>
    </row>
    <row r="6" spans="2:10" ht="16.5" customHeight="1">
      <c r="B6" s="6"/>
      <c r="C6" s="6"/>
      <c r="D6" s="7" t="s">
        <v>10</v>
      </c>
      <c r="E6" s="23" t="s">
        <v>11</v>
      </c>
      <c r="F6" s="23"/>
      <c r="G6" s="33" t="s">
        <v>12</v>
      </c>
      <c r="H6" s="34"/>
      <c r="I6" s="11">
        <f>SUM(I7:I11)</f>
        <v>61045.46</v>
      </c>
      <c r="J6" s="15">
        <f t="shared" si="0"/>
        <v>0.70673575633412</v>
      </c>
    </row>
    <row r="7" spans="2:10" ht="16.5" customHeight="1">
      <c r="B7" s="6"/>
      <c r="C7" s="6"/>
      <c r="D7" s="6"/>
      <c r="E7" s="24" t="s">
        <v>13</v>
      </c>
      <c r="F7" s="24"/>
      <c r="G7" s="38" t="s">
        <v>14</v>
      </c>
      <c r="H7" s="39"/>
      <c r="I7" s="20">
        <v>5550.5</v>
      </c>
      <c r="J7" s="15">
        <f t="shared" si="0"/>
        <v>0.277525</v>
      </c>
    </row>
    <row r="8" spans="2:10" ht="30" customHeight="1">
      <c r="B8" s="6"/>
      <c r="C8" s="6"/>
      <c r="D8" s="6"/>
      <c r="E8" s="23" t="s">
        <v>15</v>
      </c>
      <c r="F8" s="23"/>
      <c r="G8" s="33" t="s">
        <v>16</v>
      </c>
      <c r="H8" s="34"/>
      <c r="I8" s="11">
        <v>51660</v>
      </c>
      <c r="J8" s="15">
        <f t="shared" si="0"/>
        <v>1</v>
      </c>
    </row>
    <row r="9" spans="2:10" ht="19.5" customHeight="1">
      <c r="B9" s="6"/>
      <c r="C9" s="6"/>
      <c r="D9" s="6"/>
      <c r="E9" s="23" t="s">
        <v>17</v>
      </c>
      <c r="F9" s="23"/>
      <c r="G9" s="33" t="s">
        <v>18</v>
      </c>
      <c r="H9" s="34"/>
      <c r="I9" s="11">
        <v>2216.64</v>
      </c>
      <c r="J9" s="15">
        <f t="shared" si="0"/>
        <v>1</v>
      </c>
    </row>
    <row r="10" spans="2:10" ht="19.5" customHeight="1">
      <c r="B10" s="6"/>
      <c r="C10" s="6"/>
      <c r="D10" s="6"/>
      <c r="E10" s="23" t="s">
        <v>19</v>
      </c>
      <c r="F10" s="23"/>
      <c r="G10" s="33" t="s">
        <v>20</v>
      </c>
      <c r="H10" s="34"/>
      <c r="I10" s="11">
        <v>1618.32</v>
      </c>
      <c r="J10" s="15">
        <f t="shared" si="0"/>
        <v>0.647328</v>
      </c>
    </row>
    <row r="11" spans="2:10" ht="19.5" customHeight="1">
      <c r="B11" s="6"/>
      <c r="C11" s="6"/>
      <c r="D11" s="6"/>
      <c r="E11" s="23" t="s">
        <v>21</v>
      </c>
      <c r="F11" s="23"/>
      <c r="G11" s="33" t="s">
        <v>22</v>
      </c>
      <c r="H11" s="34"/>
      <c r="I11" s="11">
        <v>0</v>
      </c>
      <c r="J11" s="15">
        <f t="shared" si="0"/>
        <v>0</v>
      </c>
    </row>
    <row r="12" spans="2:10" ht="19.5" customHeight="1">
      <c r="B12" s="6"/>
      <c r="C12" s="6"/>
      <c r="D12" s="7" t="s">
        <v>23</v>
      </c>
      <c r="E12" s="23" t="s">
        <v>24</v>
      </c>
      <c r="F12" s="23"/>
      <c r="G12" s="33" t="s">
        <v>25</v>
      </c>
      <c r="H12" s="34"/>
      <c r="I12" s="11">
        <f>SUM(I13)</f>
        <v>1119100</v>
      </c>
      <c r="J12" s="15">
        <f t="shared" si="0"/>
        <v>1</v>
      </c>
    </row>
    <row r="13" spans="2:10" ht="19.5" customHeight="1">
      <c r="B13" s="6"/>
      <c r="C13" s="6"/>
      <c r="D13" s="6"/>
      <c r="E13" s="23" t="s">
        <v>19</v>
      </c>
      <c r="F13" s="23"/>
      <c r="G13" s="33" t="s">
        <v>25</v>
      </c>
      <c r="H13" s="34"/>
      <c r="I13" s="11">
        <v>1119100</v>
      </c>
      <c r="J13" s="15">
        <f t="shared" si="0"/>
        <v>1</v>
      </c>
    </row>
    <row r="14" spans="2:10" ht="16.5" customHeight="1">
      <c r="B14" s="3"/>
      <c r="C14" s="4" t="s">
        <v>26</v>
      </c>
      <c r="D14" s="5"/>
      <c r="E14" s="22" t="s">
        <v>27</v>
      </c>
      <c r="F14" s="22"/>
      <c r="G14" s="31" t="s">
        <v>28</v>
      </c>
      <c r="H14" s="32"/>
      <c r="I14" s="10">
        <f>I15</f>
        <v>59.3</v>
      </c>
      <c r="J14" s="18">
        <f t="shared" si="0"/>
        <v>0.00015183255363177705</v>
      </c>
    </row>
    <row r="15" spans="2:10" ht="16.5" customHeight="1">
      <c r="B15" s="6"/>
      <c r="C15" s="6"/>
      <c r="D15" s="7" t="s">
        <v>10</v>
      </c>
      <c r="E15" s="23" t="s">
        <v>11</v>
      </c>
      <c r="F15" s="23"/>
      <c r="G15" s="33" t="s">
        <v>28</v>
      </c>
      <c r="H15" s="34"/>
      <c r="I15" s="11">
        <f>SUM(I16:I17)</f>
        <v>59.3</v>
      </c>
      <c r="J15" s="15">
        <f t="shared" si="0"/>
        <v>0.00015183255363177705</v>
      </c>
    </row>
    <row r="16" spans="2:10" ht="19.5" customHeight="1">
      <c r="B16" s="6"/>
      <c r="C16" s="6"/>
      <c r="D16" s="6"/>
      <c r="E16" s="23" t="s">
        <v>29</v>
      </c>
      <c r="F16" s="23"/>
      <c r="G16" s="33" t="s">
        <v>30</v>
      </c>
      <c r="H16" s="34"/>
      <c r="I16" s="11">
        <v>0</v>
      </c>
      <c r="J16" s="15">
        <f t="shared" si="0"/>
        <v>0</v>
      </c>
    </row>
    <row r="17" spans="2:10" ht="30" customHeight="1">
      <c r="B17" s="6"/>
      <c r="C17" s="6"/>
      <c r="D17" s="6"/>
      <c r="E17" s="23" t="s">
        <v>31</v>
      </c>
      <c r="F17" s="23"/>
      <c r="G17" s="33" t="s">
        <v>32</v>
      </c>
      <c r="H17" s="34"/>
      <c r="I17" s="11">
        <v>59.3</v>
      </c>
      <c r="J17" s="15">
        <f t="shared" si="0"/>
        <v>0.00022949288535290102</v>
      </c>
    </row>
    <row r="18" spans="2:10" ht="16.5" customHeight="1">
      <c r="B18" s="3"/>
      <c r="C18" s="4" t="s">
        <v>33</v>
      </c>
      <c r="D18" s="5"/>
      <c r="E18" s="22" t="s">
        <v>34</v>
      </c>
      <c r="F18" s="22"/>
      <c r="G18" s="31" t="s">
        <v>35</v>
      </c>
      <c r="H18" s="32"/>
      <c r="I18" s="10">
        <f>I19</f>
        <v>99103.27</v>
      </c>
      <c r="J18" s="18">
        <f t="shared" si="0"/>
        <v>0.9664925834625605</v>
      </c>
    </row>
    <row r="19" spans="2:10" ht="16.5" customHeight="1">
      <c r="B19" s="6"/>
      <c r="C19" s="6"/>
      <c r="D19" s="7" t="s">
        <v>10</v>
      </c>
      <c r="E19" s="23" t="s">
        <v>11</v>
      </c>
      <c r="F19" s="23"/>
      <c r="G19" s="33" t="s">
        <v>35</v>
      </c>
      <c r="H19" s="34"/>
      <c r="I19" s="11">
        <f>SUM(I20)</f>
        <v>99103.27</v>
      </c>
      <c r="J19" s="15">
        <f t="shared" si="0"/>
        <v>0.9664925834625605</v>
      </c>
    </row>
    <row r="20" spans="2:10" ht="19.5" customHeight="1">
      <c r="B20" s="6"/>
      <c r="C20" s="6"/>
      <c r="D20" s="6"/>
      <c r="E20" s="23" t="s">
        <v>36</v>
      </c>
      <c r="F20" s="23"/>
      <c r="G20" s="33" t="s">
        <v>35</v>
      </c>
      <c r="H20" s="34"/>
      <c r="I20" s="11">
        <v>99103.27</v>
      </c>
      <c r="J20" s="15">
        <f t="shared" si="0"/>
        <v>0.9664925834625605</v>
      </c>
    </row>
    <row r="21" spans="2:10" ht="16.5" customHeight="1">
      <c r="B21" s="2" t="s">
        <v>37</v>
      </c>
      <c r="C21" s="2"/>
      <c r="D21" s="2"/>
      <c r="E21" s="28" t="s">
        <v>38</v>
      </c>
      <c r="F21" s="28"/>
      <c r="G21" s="29" t="s">
        <v>39</v>
      </c>
      <c r="H21" s="30"/>
      <c r="I21" s="9">
        <f>I22+I28+I47</f>
        <v>1007011.0699999998</v>
      </c>
      <c r="J21" s="14">
        <f t="shared" si="0"/>
        <v>0.9439752622331169</v>
      </c>
    </row>
    <row r="22" spans="2:10" ht="16.5" customHeight="1">
      <c r="B22" s="3"/>
      <c r="C22" s="4" t="s">
        <v>40</v>
      </c>
      <c r="D22" s="5"/>
      <c r="E22" s="22" t="s">
        <v>41</v>
      </c>
      <c r="F22" s="22"/>
      <c r="G22" s="31" t="s">
        <v>42</v>
      </c>
      <c r="H22" s="32"/>
      <c r="I22" s="10">
        <f>I23</f>
        <v>133000</v>
      </c>
      <c r="J22" s="18">
        <f t="shared" si="0"/>
        <v>0.7471910112359551</v>
      </c>
    </row>
    <row r="23" spans="2:10" ht="30" customHeight="1">
      <c r="B23" s="6"/>
      <c r="C23" s="6"/>
      <c r="D23" s="7" t="s">
        <v>43</v>
      </c>
      <c r="E23" s="23" t="s">
        <v>44</v>
      </c>
      <c r="F23" s="23"/>
      <c r="G23" s="33" t="s">
        <v>42</v>
      </c>
      <c r="H23" s="34"/>
      <c r="I23" s="11">
        <f>SUM(I24:I27)</f>
        <v>133000</v>
      </c>
      <c r="J23" s="15">
        <f t="shared" si="0"/>
        <v>0.7471910112359551</v>
      </c>
    </row>
    <row r="24" spans="2:10" ht="30" customHeight="1">
      <c r="B24" s="6"/>
      <c r="C24" s="6"/>
      <c r="D24" s="6"/>
      <c r="E24" s="23" t="s">
        <v>45</v>
      </c>
      <c r="F24" s="23"/>
      <c r="G24" s="33" t="s">
        <v>46</v>
      </c>
      <c r="H24" s="34"/>
      <c r="I24" s="11">
        <v>40000</v>
      </c>
      <c r="J24" s="15">
        <f t="shared" si="0"/>
        <v>1</v>
      </c>
    </row>
    <row r="25" spans="2:10" ht="30" customHeight="1">
      <c r="B25" s="6"/>
      <c r="C25" s="6"/>
      <c r="D25" s="6"/>
      <c r="E25" s="23" t="s">
        <v>47</v>
      </c>
      <c r="F25" s="23"/>
      <c r="G25" s="33" t="s">
        <v>48</v>
      </c>
      <c r="H25" s="34"/>
      <c r="I25" s="11">
        <v>0</v>
      </c>
      <c r="J25" s="15">
        <f t="shared" si="0"/>
        <v>0</v>
      </c>
    </row>
    <row r="26" spans="2:10" ht="30" customHeight="1">
      <c r="B26" s="6"/>
      <c r="C26" s="6"/>
      <c r="D26" s="6"/>
      <c r="E26" s="23" t="s">
        <v>49</v>
      </c>
      <c r="F26" s="23"/>
      <c r="G26" s="33" t="s">
        <v>50</v>
      </c>
      <c r="H26" s="34"/>
      <c r="I26" s="11">
        <v>43000</v>
      </c>
      <c r="J26" s="15">
        <f t="shared" si="0"/>
        <v>1</v>
      </c>
    </row>
    <row r="27" spans="2:10" ht="30" customHeight="1">
      <c r="B27" s="6"/>
      <c r="C27" s="6"/>
      <c r="D27" s="6"/>
      <c r="E27" s="23" t="s">
        <v>51</v>
      </c>
      <c r="F27" s="23"/>
      <c r="G27" s="33" t="s">
        <v>52</v>
      </c>
      <c r="H27" s="34"/>
      <c r="I27" s="11">
        <v>50000</v>
      </c>
      <c r="J27" s="15">
        <f t="shared" si="0"/>
        <v>1</v>
      </c>
    </row>
    <row r="28" spans="2:10" ht="16.5" customHeight="1">
      <c r="B28" s="3"/>
      <c r="C28" s="4" t="s">
        <v>53</v>
      </c>
      <c r="D28" s="5"/>
      <c r="E28" s="22" t="s">
        <v>54</v>
      </c>
      <c r="F28" s="22"/>
      <c r="G28" s="31" t="s">
        <v>55</v>
      </c>
      <c r="H28" s="32"/>
      <c r="I28" s="10">
        <f>I29</f>
        <v>872012.0699999998</v>
      </c>
      <c r="J28" s="18">
        <f t="shared" si="0"/>
        <v>0.9833499284493145</v>
      </c>
    </row>
    <row r="29" spans="2:10" ht="16.5" customHeight="1">
      <c r="B29" s="6"/>
      <c r="C29" s="6"/>
      <c r="D29" s="7" t="s">
        <v>10</v>
      </c>
      <c r="E29" s="23" t="s">
        <v>11</v>
      </c>
      <c r="F29" s="23"/>
      <c r="G29" s="33" t="s">
        <v>55</v>
      </c>
      <c r="H29" s="34"/>
      <c r="I29" s="11">
        <f>SUM(I30:I46)</f>
        <v>872012.0699999998</v>
      </c>
      <c r="J29" s="15">
        <f t="shared" si="0"/>
        <v>0.9833499284493145</v>
      </c>
    </row>
    <row r="30" spans="2:10" ht="24.75" customHeight="1">
      <c r="B30" s="6"/>
      <c r="C30" s="6"/>
      <c r="D30" s="6"/>
      <c r="E30" s="23" t="s">
        <v>56</v>
      </c>
      <c r="F30" s="23"/>
      <c r="G30" s="33" t="s">
        <v>57</v>
      </c>
      <c r="H30" s="34"/>
      <c r="I30" s="11">
        <v>16000</v>
      </c>
      <c r="J30" s="15">
        <f t="shared" si="0"/>
        <v>1</v>
      </c>
    </row>
    <row r="31" spans="2:10" ht="24.75" customHeight="1">
      <c r="B31" s="6"/>
      <c r="C31" s="6"/>
      <c r="D31" s="6"/>
      <c r="E31" s="24" t="s">
        <v>58</v>
      </c>
      <c r="F31" s="24"/>
      <c r="G31" s="38" t="s">
        <v>59</v>
      </c>
      <c r="H31" s="39"/>
      <c r="I31" s="20">
        <v>14000</v>
      </c>
      <c r="J31" s="15">
        <f t="shared" si="0"/>
        <v>1</v>
      </c>
    </row>
    <row r="32" spans="2:10" ht="21" customHeight="1">
      <c r="B32" s="6"/>
      <c r="C32" s="6"/>
      <c r="D32" s="6"/>
      <c r="E32" s="23" t="s">
        <v>60</v>
      </c>
      <c r="F32" s="23"/>
      <c r="G32" s="33" t="s">
        <v>61</v>
      </c>
      <c r="H32" s="34"/>
      <c r="I32" s="11">
        <v>11983.95</v>
      </c>
      <c r="J32" s="15">
        <f t="shared" si="0"/>
        <v>0.9986625</v>
      </c>
    </row>
    <row r="33" spans="2:10" ht="23.25" customHeight="1">
      <c r="B33" s="6"/>
      <c r="C33" s="6"/>
      <c r="D33" s="6"/>
      <c r="E33" s="23" t="s">
        <v>62</v>
      </c>
      <c r="F33" s="23"/>
      <c r="G33" s="33" t="s">
        <v>63</v>
      </c>
      <c r="H33" s="34"/>
      <c r="I33" s="11">
        <v>107849.08</v>
      </c>
      <c r="J33" s="15">
        <f t="shared" si="0"/>
        <v>1</v>
      </c>
    </row>
    <row r="34" spans="2:10" ht="36" customHeight="1">
      <c r="B34" s="6"/>
      <c r="C34" s="6"/>
      <c r="D34" s="6"/>
      <c r="E34" s="23" t="s">
        <v>64</v>
      </c>
      <c r="F34" s="23"/>
      <c r="G34" s="33" t="s">
        <v>65</v>
      </c>
      <c r="H34" s="34"/>
      <c r="I34" s="11">
        <v>17999.82</v>
      </c>
      <c r="J34" s="15">
        <f t="shared" si="0"/>
        <v>0.9999899999999999</v>
      </c>
    </row>
    <row r="35" spans="2:10" ht="27" customHeight="1">
      <c r="B35" s="6"/>
      <c r="C35" s="6"/>
      <c r="D35" s="6"/>
      <c r="E35" s="23" t="s">
        <v>66</v>
      </c>
      <c r="F35" s="23"/>
      <c r="G35" s="33" t="s">
        <v>67</v>
      </c>
      <c r="H35" s="34"/>
      <c r="I35" s="11">
        <v>20932.48</v>
      </c>
      <c r="J35" s="15">
        <f t="shared" si="0"/>
        <v>0.9967847619047618</v>
      </c>
    </row>
    <row r="36" spans="2:10" ht="27" customHeight="1">
      <c r="B36" s="6"/>
      <c r="C36" s="6"/>
      <c r="D36" s="6"/>
      <c r="E36" s="23" t="s">
        <v>68</v>
      </c>
      <c r="F36" s="23"/>
      <c r="G36" s="33" t="s">
        <v>69</v>
      </c>
      <c r="H36" s="34"/>
      <c r="I36" s="11">
        <v>8499.55</v>
      </c>
      <c r="J36" s="15">
        <f t="shared" si="0"/>
        <v>0.9996283537836761</v>
      </c>
    </row>
    <row r="37" spans="2:10" ht="24.75" customHeight="1">
      <c r="B37" s="6"/>
      <c r="C37" s="6"/>
      <c r="D37" s="6"/>
      <c r="E37" s="23" t="s">
        <v>70</v>
      </c>
      <c r="F37" s="23"/>
      <c r="G37" s="33" t="s">
        <v>71</v>
      </c>
      <c r="H37" s="34"/>
      <c r="I37" s="11">
        <v>125092.23</v>
      </c>
      <c r="J37" s="15">
        <f t="shared" si="0"/>
        <v>0.9811655496162549</v>
      </c>
    </row>
    <row r="38" spans="2:10" ht="24" customHeight="1">
      <c r="B38" s="6"/>
      <c r="C38" s="6"/>
      <c r="D38" s="6"/>
      <c r="E38" s="23" t="s">
        <v>72</v>
      </c>
      <c r="F38" s="23"/>
      <c r="G38" s="33" t="s">
        <v>73</v>
      </c>
      <c r="H38" s="34"/>
      <c r="I38" s="11">
        <v>3483.61</v>
      </c>
      <c r="J38" s="15">
        <f t="shared" si="0"/>
        <v>0.9953171428571429</v>
      </c>
    </row>
    <row r="39" spans="2:10" ht="24" customHeight="1">
      <c r="B39" s="6"/>
      <c r="C39" s="6"/>
      <c r="D39" s="6"/>
      <c r="E39" s="23" t="s">
        <v>74</v>
      </c>
      <c r="F39" s="23"/>
      <c r="G39" s="33" t="s">
        <v>75</v>
      </c>
      <c r="H39" s="34"/>
      <c r="I39" s="11">
        <v>3483.6</v>
      </c>
      <c r="J39" s="15">
        <f t="shared" si="0"/>
        <v>0.9953427240778308</v>
      </c>
    </row>
    <row r="40" spans="2:10" ht="24" customHeight="1">
      <c r="B40" s="6"/>
      <c r="C40" s="6"/>
      <c r="D40" s="6"/>
      <c r="E40" s="23" t="s">
        <v>76</v>
      </c>
      <c r="F40" s="23"/>
      <c r="G40" s="33" t="s">
        <v>77</v>
      </c>
      <c r="H40" s="34"/>
      <c r="I40" s="11">
        <v>2999.99</v>
      </c>
      <c r="J40" s="15">
        <f t="shared" si="0"/>
        <v>0.9999966666666666</v>
      </c>
    </row>
    <row r="41" spans="2:10" ht="21.75" customHeight="1">
      <c r="B41" s="6"/>
      <c r="C41" s="6"/>
      <c r="D41" s="6"/>
      <c r="E41" s="23" t="s">
        <v>78</v>
      </c>
      <c r="F41" s="23"/>
      <c r="G41" s="33" t="s">
        <v>79</v>
      </c>
      <c r="H41" s="34"/>
      <c r="I41" s="11">
        <v>74800</v>
      </c>
      <c r="J41" s="15">
        <f t="shared" si="0"/>
        <v>1</v>
      </c>
    </row>
    <row r="42" spans="2:10" ht="23.25" customHeight="1">
      <c r="B42" s="6"/>
      <c r="C42" s="6"/>
      <c r="D42" s="6"/>
      <c r="E42" s="23" t="s">
        <v>80</v>
      </c>
      <c r="F42" s="23"/>
      <c r="G42" s="33" t="s">
        <v>81</v>
      </c>
      <c r="H42" s="34"/>
      <c r="I42" s="11">
        <v>143259.83</v>
      </c>
      <c r="J42" s="15">
        <f t="shared" si="0"/>
        <v>0.99999336873637</v>
      </c>
    </row>
    <row r="43" spans="2:10" ht="24" customHeight="1">
      <c r="B43" s="6"/>
      <c r="C43" s="6"/>
      <c r="D43" s="6"/>
      <c r="E43" s="23" t="s">
        <v>82</v>
      </c>
      <c r="F43" s="23"/>
      <c r="G43" s="33" t="s">
        <v>83</v>
      </c>
      <c r="H43" s="34"/>
      <c r="I43" s="11">
        <v>100599.24</v>
      </c>
      <c r="J43" s="15">
        <f t="shared" si="0"/>
        <v>0.9973058659079419</v>
      </c>
    </row>
    <row r="44" spans="2:10" ht="25.5" customHeight="1">
      <c r="B44" s="6"/>
      <c r="C44" s="6"/>
      <c r="D44" s="6"/>
      <c r="E44" s="23" t="s">
        <v>84</v>
      </c>
      <c r="F44" s="23"/>
      <c r="G44" s="33" t="s">
        <v>85</v>
      </c>
      <c r="H44" s="34"/>
      <c r="I44" s="11">
        <v>77560.11</v>
      </c>
      <c r="J44" s="15">
        <f t="shared" si="0"/>
        <v>0.9943603846153847</v>
      </c>
    </row>
    <row r="45" spans="2:10" ht="25.5" customHeight="1">
      <c r="B45" s="6"/>
      <c r="C45" s="6"/>
      <c r="D45" s="6"/>
      <c r="E45" s="23" t="s">
        <v>86</v>
      </c>
      <c r="F45" s="23"/>
      <c r="G45" s="33" t="s">
        <v>87</v>
      </c>
      <c r="H45" s="34"/>
      <c r="I45" s="11">
        <v>88437</v>
      </c>
      <c r="J45" s="15">
        <f t="shared" si="0"/>
        <v>0.9826333333333334</v>
      </c>
    </row>
    <row r="46" spans="2:10" ht="24.75" customHeight="1">
      <c r="B46" s="6"/>
      <c r="C46" s="6"/>
      <c r="D46" s="6"/>
      <c r="E46" s="23" t="s">
        <v>88</v>
      </c>
      <c r="F46" s="23"/>
      <c r="G46" s="33" t="s">
        <v>89</v>
      </c>
      <c r="H46" s="34"/>
      <c r="I46" s="11">
        <v>55031.58</v>
      </c>
      <c r="J46" s="15">
        <f t="shared" si="0"/>
        <v>0.8466396923076923</v>
      </c>
    </row>
    <row r="47" spans="2:10" ht="16.5" customHeight="1">
      <c r="B47" s="3"/>
      <c r="C47" s="4" t="s">
        <v>90</v>
      </c>
      <c r="D47" s="5"/>
      <c r="E47" s="22" t="s">
        <v>34</v>
      </c>
      <c r="F47" s="22"/>
      <c r="G47" s="31" t="s">
        <v>91</v>
      </c>
      <c r="H47" s="32"/>
      <c r="I47" s="10">
        <f>I48</f>
        <v>1999</v>
      </c>
      <c r="J47" s="18">
        <f t="shared" si="0"/>
        <v>0.9995</v>
      </c>
    </row>
    <row r="48" spans="2:10" ht="16.5" customHeight="1">
      <c r="B48" s="6"/>
      <c r="C48" s="6"/>
      <c r="D48" s="7" t="s">
        <v>10</v>
      </c>
      <c r="E48" s="23" t="s">
        <v>11</v>
      </c>
      <c r="F48" s="23"/>
      <c r="G48" s="33" t="s">
        <v>91</v>
      </c>
      <c r="H48" s="34"/>
      <c r="I48" s="11">
        <f>I49</f>
        <v>1999</v>
      </c>
      <c r="J48" s="15">
        <f t="shared" si="0"/>
        <v>0.9995</v>
      </c>
    </row>
    <row r="49" spans="2:10" ht="19.5" customHeight="1">
      <c r="B49" s="6"/>
      <c r="C49" s="6"/>
      <c r="D49" s="6"/>
      <c r="E49" s="23" t="s">
        <v>92</v>
      </c>
      <c r="F49" s="23"/>
      <c r="G49" s="33" t="s">
        <v>91</v>
      </c>
      <c r="H49" s="34"/>
      <c r="I49" s="11">
        <v>1999</v>
      </c>
      <c r="J49" s="15">
        <f t="shared" si="0"/>
        <v>0.9995</v>
      </c>
    </row>
    <row r="50" spans="2:10" ht="16.5" customHeight="1">
      <c r="B50" s="2" t="s">
        <v>93</v>
      </c>
      <c r="C50" s="2"/>
      <c r="D50" s="2"/>
      <c r="E50" s="28" t="s">
        <v>94</v>
      </c>
      <c r="F50" s="28"/>
      <c r="G50" s="29" t="s">
        <v>95</v>
      </c>
      <c r="H50" s="30"/>
      <c r="I50" s="9">
        <f>I51</f>
        <v>147694.4</v>
      </c>
      <c r="J50" s="14">
        <f t="shared" si="0"/>
        <v>0.92309</v>
      </c>
    </row>
    <row r="51" spans="2:10" ht="16.5" customHeight="1">
      <c r="B51" s="3"/>
      <c r="C51" s="4" t="s">
        <v>96</v>
      </c>
      <c r="D51" s="5"/>
      <c r="E51" s="22" t="s">
        <v>97</v>
      </c>
      <c r="F51" s="22"/>
      <c r="G51" s="31" t="s">
        <v>95</v>
      </c>
      <c r="H51" s="32"/>
      <c r="I51" s="10">
        <f>I52</f>
        <v>147694.4</v>
      </c>
      <c r="J51" s="18">
        <f t="shared" si="0"/>
        <v>0.92309</v>
      </c>
    </row>
    <row r="52" spans="2:10" ht="16.5" customHeight="1">
      <c r="B52" s="6"/>
      <c r="C52" s="6"/>
      <c r="D52" s="7" t="s">
        <v>98</v>
      </c>
      <c r="E52" s="23" t="s">
        <v>99</v>
      </c>
      <c r="F52" s="23"/>
      <c r="G52" s="33" t="s">
        <v>95</v>
      </c>
      <c r="H52" s="34"/>
      <c r="I52" s="11">
        <f>SUM(I53)</f>
        <v>147694.4</v>
      </c>
      <c r="J52" s="15">
        <f t="shared" si="0"/>
        <v>0.92309</v>
      </c>
    </row>
    <row r="53" spans="2:10" ht="16.5" customHeight="1">
      <c r="B53" s="6"/>
      <c r="C53" s="6"/>
      <c r="D53" s="6"/>
      <c r="E53" s="23" t="s">
        <v>100</v>
      </c>
      <c r="F53" s="23"/>
      <c r="G53" s="33" t="s">
        <v>95</v>
      </c>
      <c r="H53" s="34"/>
      <c r="I53" s="11">
        <v>147694.4</v>
      </c>
      <c r="J53" s="15">
        <f t="shared" si="0"/>
        <v>0.92309</v>
      </c>
    </row>
    <row r="54" spans="2:10" ht="16.5" customHeight="1">
      <c r="B54" s="2" t="s">
        <v>101</v>
      </c>
      <c r="C54" s="2"/>
      <c r="D54" s="2"/>
      <c r="E54" s="28" t="s">
        <v>102</v>
      </c>
      <c r="F54" s="28"/>
      <c r="G54" s="29" t="s">
        <v>103</v>
      </c>
      <c r="H54" s="30"/>
      <c r="I54" s="9">
        <f>I55</f>
        <v>106053.02</v>
      </c>
      <c r="J54" s="14">
        <f t="shared" si="0"/>
        <v>0.9999854791722299</v>
      </c>
    </row>
    <row r="55" spans="2:10" ht="16.5" customHeight="1">
      <c r="B55" s="3"/>
      <c r="C55" s="4" t="s">
        <v>104</v>
      </c>
      <c r="D55" s="5"/>
      <c r="E55" s="22" t="s">
        <v>105</v>
      </c>
      <c r="F55" s="22"/>
      <c r="G55" s="31" t="s">
        <v>103</v>
      </c>
      <c r="H55" s="32"/>
      <c r="I55" s="10">
        <f>I56+I58+I60+I62</f>
        <v>106053.02</v>
      </c>
      <c r="J55" s="18">
        <f t="shared" si="0"/>
        <v>0.9999854791722299</v>
      </c>
    </row>
    <row r="56" spans="2:10" ht="16.5" customHeight="1">
      <c r="B56" s="6"/>
      <c r="C56" s="6"/>
      <c r="D56" s="7" t="s">
        <v>10</v>
      </c>
      <c r="E56" s="23" t="s">
        <v>11</v>
      </c>
      <c r="F56" s="23"/>
      <c r="G56" s="33" t="s">
        <v>106</v>
      </c>
      <c r="H56" s="34"/>
      <c r="I56" s="11">
        <f>I57</f>
        <v>16611.05</v>
      </c>
      <c r="J56" s="15">
        <f t="shared" si="0"/>
        <v>0.9999428124247531</v>
      </c>
    </row>
    <row r="57" spans="2:10" ht="19.5" customHeight="1">
      <c r="B57" s="6"/>
      <c r="C57" s="6"/>
      <c r="D57" s="6"/>
      <c r="E57" s="23" t="s">
        <v>107</v>
      </c>
      <c r="F57" s="23"/>
      <c r="G57" s="33" t="s">
        <v>106</v>
      </c>
      <c r="H57" s="34"/>
      <c r="I57" s="11">
        <v>16611.05</v>
      </c>
      <c r="J57" s="15">
        <f t="shared" si="0"/>
        <v>0.9999428124247531</v>
      </c>
    </row>
    <row r="58" spans="2:10" ht="16.5" customHeight="1">
      <c r="B58" s="6"/>
      <c r="C58" s="6"/>
      <c r="D58" s="7" t="s">
        <v>108</v>
      </c>
      <c r="E58" s="23" t="s">
        <v>11</v>
      </c>
      <c r="F58" s="23"/>
      <c r="G58" s="33" t="s">
        <v>109</v>
      </c>
      <c r="H58" s="34"/>
      <c r="I58" s="11">
        <f>I59</f>
        <v>46609.81</v>
      </c>
      <c r="J58" s="15">
        <f t="shared" si="0"/>
        <v>1</v>
      </c>
    </row>
    <row r="59" spans="2:10" ht="19.5" customHeight="1">
      <c r="B59" s="6"/>
      <c r="C59" s="6"/>
      <c r="D59" s="6"/>
      <c r="E59" s="23" t="s">
        <v>107</v>
      </c>
      <c r="F59" s="23"/>
      <c r="G59" s="33" t="s">
        <v>109</v>
      </c>
      <c r="H59" s="34"/>
      <c r="I59" s="11">
        <v>46609.81</v>
      </c>
      <c r="J59" s="15">
        <f t="shared" si="0"/>
        <v>1</v>
      </c>
    </row>
    <row r="60" spans="2:10" ht="16.5" customHeight="1">
      <c r="B60" s="6"/>
      <c r="C60" s="6"/>
      <c r="D60" s="7" t="s">
        <v>110</v>
      </c>
      <c r="E60" s="23" t="s">
        <v>11</v>
      </c>
      <c r="F60" s="23"/>
      <c r="G60" s="33" t="s">
        <v>111</v>
      </c>
      <c r="H60" s="34"/>
      <c r="I60" s="11">
        <f>I61</f>
        <v>25612.16</v>
      </c>
      <c r="J60" s="15">
        <f t="shared" si="0"/>
        <v>0.9999769645977101</v>
      </c>
    </row>
    <row r="61" spans="2:10" ht="19.5" customHeight="1">
      <c r="B61" s="6"/>
      <c r="C61" s="6"/>
      <c r="D61" s="6"/>
      <c r="E61" s="23" t="s">
        <v>107</v>
      </c>
      <c r="F61" s="23"/>
      <c r="G61" s="33" t="s">
        <v>111</v>
      </c>
      <c r="H61" s="34"/>
      <c r="I61" s="11">
        <v>25612.16</v>
      </c>
      <c r="J61" s="15">
        <f t="shared" si="0"/>
        <v>0.9999769645977101</v>
      </c>
    </row>
    <row r="62" spans="2:10" ht="16.5" customHeight="1">
      <c r="B62" s="6"/>
      <c r="C62" s="6"/>
      <c r="D62" s="7" t="s">
        <v>112</v>
      </c>
      <c r="E62" s="23" t="s">
        <v>99</v>
      </c>
      <c r="F62" s="23"/>
      <c r="G62" s="33" t="s">
        <v>113</v>
      </c>
      <c r="H62" s="34"/>
      <c r="I62" s="11">
        <f>I63</f>
        <v>17220</v>
      </c>
      <c r="J62" s="15">
        <f t="shared" si="0"/>
        <v>1</v>
      </c>
    </row>
    <row r="63" spans="2:10" ht="19.5" customHeight="1">
      <c r="B63" s="6"/>
      <c r="C63" s="6"/>
      <c r="D63" s="6"/>
      <c r="E63" s="23" t="s">
        <v>114</v>
      </c>
      <c r="F63" s="23"/>
      <c r="G63" s="33" t="s">
        <v>113</v>
      </c>
      <c r="H63" s="34"/>
      <c r="I63" s="11">
        <v>17220</v>
      </c>
      <c r="J63" s="15">
        <f t="shared" si="0"/>
        <v>1</v>
      </c>
    </row>
    <row r="64" spans="2:10" ht="16.5" customHeight="1">
      <c r="B64" s="2" t="s">
        <v>115</v>
      </c>
      <c r="C64" s="2"/>
      <c r="D64" s="2"/>
      <c r="E64" s="28" t="s">
        <v>116</v>
      </c>
      <c r="F64" s="28"/>
      <c r="G64" s="29" t="s">
        <v>117</v>
      </c>
      <c r="H64" s="30"/>
      <c r="I64" s="9">
        <f>I65+I72</f>
        <v>186229.77000000002</v>
      </c>
      <c r="J64" s="14">
        <f t="shared" si="0"/>
        <v>0.9993594282216703</v>
      </c>
    </row>
    <row r="65" spans="2:10" ht="16.5" customHeight="1">
      <c r="B65" s="3"/>
      <c r="C65" s="4" t="s">
        <v>118</v>
      </c>
      <c r="D65" s="5"/>
      <c r="E65" s="22" t="s">
        <v>119</v>
      </c>
      <c r="F65" s="22"/>
      <c r="G65" s="31" t="s">
        <v>120</v>
      </c>
      <c r="H65" s="32"/>
      <c r="I65" s="10">
        <f>I66+I70</f>
        <v>91162.31</v>
      </c>
      <c r="J65" s="18">
        <f t="shared" si="0"/>
        <v>0.9986981976780746</v>
      </c>
    </row>
    <row r="66" spans="2:10" ht="16.5" customHeight="1">
      <c r="B66" s="6"/>
      <c r="C66" s="6"/>
      <c r="D66" s="7" t="s">
        <v>10</v>
      </c>
      <c r="E66" s="23" t="s">
        <v>11</v>
      </c>
      <c r="F66" s="23"/>
      <c r="G66" s="33" t="s">
        <v>121</v>
      </c>
      <c r="H66" s="34"/>
      <c r="I66" s="11">
        <f>SUM(I67:I69)</f>
        <v>81162.31</v>
      </c>
      <c r="J66" s="15">
        <f t="shared" si="0"/>
        <v>0.9985380372371746</v>
      </c>
    </row>
    <row r="67" spans="2:10" ht="16.5" customHeight="1">
      <c r="B67" s="6"/>
      <c r="C67" s="6"/>
      <c r="D67" s="6"/>
      <c r="E67" s="23" t="s">
        <v>122</v>
      </c>
      <c r="F67" s="23"/>
      <c r="G67" s="33" t="s">
        <v>50</v>
      </c>
      <c r="H67" s="34"/>
      <c r="I67" s="11">
        <v>42978.55</v>
      </c>
      <c r="J67" s="15">
        <f t="shared" si="0"/>
        <v>0.9995011627906978</v>
      </c>
    </row>
    <row r="68" spans="2:10" ht="34.5" customHeight="1">
      <c r="B68" s="6"/>
      <c r="C68" s="6"/>
      <c r="D68" s="6"/>
      <c r="E68" s="23" t="s">
        <v>123</v>
      </c>
      <c r="F68" s="23"/>
      <c r="G68" s="33" t="s">
        <v>124</v>
      </c>
      <c r="H68" s="34"/>
      <c r="I68" s="11">
        <v>23280</v>
      </c>
      <c r="J68" s="15">
        <f t="shared" si="0"/>
        <v>0.9999510333256877</v>
      </c>
    </row>
    <row r="69" spans="2:10" ht="33.75" customHeight="1">
      <c r="B69" s="6"/>
      <c r="C69" s="6"/>
      <c r="D69" s="6"/>
      <c r="E69" s="23" t="s">
        <v>125</v>
      </c>
      <c r="F69" s="23"/>
      <c r="G69" s="33" t="s">
        <v>126</v>
      </c>
      <c r="H69" s="34"/>
      <c r="I69" s="11">
        <v>14903.76</v>
      </c>
      <c r="J69" s="15">
        <f aca="true" t="shared" si="1" ref="J69:J128">I69/G69</f>
        <v>0.993584</v>
      </c>
    </row>
    <row r="70" spans="2:10" ht="36.75" customHeight="1">
      <c r="B70" s="6"/>
      <c r="C70" s="6"/>
      <c r="D70" s="7" t="s">
        <v>127</v>
      </c>
      <c r="E70" s="23" t="s">
        <v>128</v>
      </c>
      <c r="F70" s="23"/>
      <c r="G70" s="33" t="s">
        <v>22</v>
      </c>
      <c r="H70" s="34"/>
      <c r="I70" s="11">
        <f>I71</f>
        <v>10000</v>
      </c>
      <c r="J70" s="15">
        <f t="shared" si="1"/>
        <v>1</v>
      </c>
    </row>
    <row r="71" spans="2:10" ht="16.5" customHeight="1">
      <c r="B71" s="6"/>
      <c r="C71" s="6"/>
      <c r="D71" s="6"/>
      <c r="E71" s="23" t="s">
        <v>129</v>
      </c>
      <c r="F71" s="23"/>
      <c r="G71" s="33" t="s">
        <v>22</v>
      </c>
      <c r="H71" s="34"/>
      <c r="I71" s="11">
        <v>10000</v>
      </c>
      <c r="J71" s="15">
        <f t="shared" si="1"/>
        <v>1</v>
      </c>
    </row>
    <row r="72" spans="2:10" ht="16.5" customHeight="1">
      <c r="B72" s="3"/>
      <c r="C72" s="4" t="s">
        <v>130</v>
      </c>
      <c r="D72" s="5"/>
      <c r="E72" s="22" t="s">
        <v>34</v>
      </c>
      <c r="F72" s="22"/>
      <c r="G72" s="31" t="s">
        <v>131</v>
      </c>
      <c r="H72" s="32"/>
      <c r="I72" s="10">
        <f>I73</f>
        <v>95067.46</v>
      </c>
      <c r="J72" s="18">
        <f t="shared" si="1"/>
        <v>0.9999943198552615</v>
      </c>
    </row>
    <row r="73" spans="2:10" ht="16.5" customHeight="1">
      <c r="B73" s="6"/>
      <c r="C73" s="6"/>
      <c r="D73" s="7" t="s">
        <v>10</v>
      </c>
      <c r="E73" s="23" t="s">
        <v>11</v>
      </c>
      <c r="F73" s="23"/>
      <c r="G73" s="33" t="s">
        <v>131</v>
      </c>
      <c r="H73" s="34"/>
      <c r="I73" s="11">
        <f>I74</f>
        <v>95067.46</v>
      </c>
      <c r="J73" s="15">
        <f t="shared" si="1"/>
        <v>0.9999943198552615</v>
      </c>
    </row>
    <row r="74" spans="2:10" ht="34.5" customHeight="1">
      <c r="B74" s="6"/>
      <c r="C74" s="6"/>
      <c r="D74" s="6"/>
      <c r="E74" s="23" t="s">
        <v>132</v>
      </c>
      <c r="F74" s="23"/>
      <c r="G74" s="33" t="s">
        <v>131</v>
      </c>
      <c r="H74" s="34"/>
      <c r="I74" s="11">
        <v>95067.46</v>
      </c>
      <c r="J74" s="15">
        <f t="shared" si="1"/>
        <v>0.9999943198552615</v>
      </c>
    </row>
    <row r="75" spans="2:10" ht="16.5" customHeight="1">
      <c r="B75" s="2" t="s">
        <v>133</v>
      </c>
      <c r="C75" s="2"/>
      <c r="D75" s="2"/>
      <c r="E75" s="28" t="s">
        <v>134</v>
      </c>
      <c r="F75" s="28"/>
      <c r="G75" s="29" t="s">
        <v>135</v>
      </c>
      <c r="H75" s="30"/>
      <c r="I75" s="9">
        <v>0</v>
      </c>
      <c r="J75" s="14">
        <f t="shared" si="1"/>
        <v>0</v>
      </c>
    </row>
    <row r="76" spans="2:10" ht="16.5" customHeight="1">
      <c r="B76" s="3"/>
      <c r="C76" s="4" t="s">
        <v>136</v>
      </c>
      <c r="D76" s="5"/>
      <c r="E76" s="22" t="s">
        <v>137</v>
      </c>
      <c r="F76" s="22"/>
      <c r="G76" s="31" t="s">
        <v>135</v>
      </c>
      <c r="H76" s="32"/>
      <c r="I76" s="10">
        <v>0</v>
      </c>
      <c r="J76" s="18">
        <f t="shared" si="1"/>
        <v>0</v>
      </c>
    </row>
    <row r="77" spans="2:10" ht="16.5" customHeight="1">
      <c r="B77" s="6"/>
      <c r="C77" s="6"/>
      <c r="D77" s="7" t="s">
        <v>138</v>
      </c>
      <c r="E77" s="23" t="s">
        <v>139</v>
      </c>
      <c r="F77" s="23"/>
      <c r="G77" s="33" t="s">
        <v>135</v>
      </c>
      <c r="H77" s="34"/>
      <c r="I77" s="11">
        <v>0</v>
      </c>
      <c r="J77" s="15">
        <f t="shared" si="1"/>
        <v>0</v>
      </c>
    </row>
    <row r="78" spans="2:10" ht="16.5" customHeight="1">
      <c r="B78" s="6"/>
      <c r="C78" s="6"/>
      <c r="D78" s="6"/>
      <c r="E78" s="23" t="s">
        <v>140</v>
      </c>
      <c r="F78" s="23"/>
      <c r="G78" s="33" t="s">
        <v>135</v>
      </c>
      <c r="H78" s="34"/>
      <c r="I78" s="11">
        <v>0</v>
      </c>
      <c r="J78" s="15">
        <f t="shared" si="1"/>
        <v>0</v>
      </c>
    </row>
    <row r="79" spans="2:10" ht="16.5" customHeight="1">
      <c r="B79" s="2" t="s">
        <v>141</v>
      </c>
      <c r="C79" s="2"/>
      <c r="D79" s="2"/>
      <c r="E79" s="28" t="s">
        <v>142</v>
      </c>
      <c r="F79" s="28"/>
      <c r="G79" s="29" t="s">
        <v>143</v>
      </c>
      <c r="H79" s="30"/>
      <c r="I79" s="9">
        <f>I80</f>
        <v>98320</v>
      </c>
      <c r="J79" s="14">
        <f t="shared" si="1"/>
        <v>0.926948850562684</v>
      </c>
    </row>
    <row r="80" spans="2:10" ht="16.5" customHeight="1">
      <c r="B80" s="3"/>
      <c r="C80" s="4" t="s">
        <v>146</v>
      </c>
      <c r="D80" s="5"/>
      <c r="E80" s="22" t="s">
        <v>147</v>
      </c>
      <c r="F80" s="22"/>
      <c r="G80" s="31" t="s">
        <v>143</v>
      </c>
      <c r="H80" s="32"/>
      <c r="I80" s="10">
        <f>I81</f>
        <v>98320</v>
      </c>
      <c r="J80" s="18">
        <f t="shared" si="1"/>
        <v>0.926948850562684</v>
      </c>
    </row>
    <row r="81" spans="2:10" ht="16.5" customHeight="1">
      <c r="B81" s="6"/>
      <c r="C81" s="6"/>
      <c r="D81" s="7" t="s">
        <v>98</v>
      </c>
      <c r="E81" s="23" t="s">
        <v>99</v>
      </c>
      <c r="F81" s="23"/>
      <c r="G81" s="33" t="s">
        <v>143</v>
      </c>
      <c r="H81" s="34"/>
      <c r="I81" s="11">
        <f>I82</f>
        <v>98320</v>
      </c>
      <c r="J81" s="15">
        <f t="shared" si="1"/>
        <v>0.926948850562684</v>
      </c>
    </row>
    <row r="82" spans="2:10" ht="19.5" customHeight="1">
      <c r="B82" s="6"/>
      <c r="C82" s="6"/>
      <c r="D82" s="6"/>
      <c r="E82" s="23" t="s">
        <v>148</v>
      </c>
      <c r="F82" s="23"/>
      <c r="G82" s="33" t="s">
        <v>143</v>
      </c>
      <c r="H82" s="34"/>
      <c r="I82" s="11">
        <v>98320</v>
      </c>
      <c r="J82" s="15">
        <f t="shared" si="1"/>
        <v>0.926948850562684</v>
      </c>
    </row>
    <row r="83" spans="2:10" ht="16.5" customHeight="1">
      <c r="B83" s="2" t="s">
        <v>149</v>
      </c>
      <c r="C83" s="2"/>
      <c r="D83" s="2"/>
      <c r="E83" s="28" t="s">
        <v>150</v>
      </c>
      <c r="F83" s="28"/>
      <c r="G83" s="29" t="s">
        <v>151</v>
      </c>
      <c r="H83" s="30"/>
      <c r="I83" s="9">
        <f>I84</f>
        <v>21951.8</v>
      </c>
      <c r="J83" s="14">
        <f t="shared" si="1"/>
        <v>0.9978090909090909</v>
      </c>
    </row>
    <row r="84" spans="2:10" ht="16.5" customHeight="1">
      <c r="B84" s="3"/>
      <c r="C84" s="4" t="s">
        <v>152</v>
      </c>
      <c r="D84" s="5"/>
      <c r="E84" s="22" t="s">
        <v>153</v>
      </c>
      <c r="F84" s="22"/>
      <c r="G84" s="31" t="s">
        <v>151</v>
      </c>
      <c r="H84" s="32"/>
      <c r="I84" s="10">
        <f>I85</f>
        <v>21951.8</v>
      </c>
      <c r="J84" s="18">
        <f t="shared" si="1"/>
        <v>0.9978090909090909</v>
      </c>
    </row>
    <row r="85" spans="2:10" ht="16.5" customHeight="1">
      <c r="B85" s="6"/>
      <c r="C85" s="6"/>
      <c r="D85" s="7" t="s">
        <v>10</v>
      </c>
      <c r="E85" s="23" t="s">
        <v>11</v>
      </c>
      <c r="F85" s="23"/>
      <c r="G85" s="33" t="s">
        <v>151</v>
      </c>
      <c r="H85" s="34"/>
      <c r="I85" s="11">
        <f>I86</f>
        <v>21951.8</v>
      </c>
      <c r="J85" s="15">
        <f t="shared" si="1"/>
        <v>0.9978090909090909</v>
      </c>
    </row>
    <row r="86" spans="2:10" ht="19.5" customHeight="1">
      <c r="B86" s="6"/>
      <c r="C86" s="6"/>
      <c r="D86" s="6"/>
      <c r="E86" s="23" t="s">
        <v>154</v>
      </c>
      <c r="F86" s="23"/>
      <c r="G86" s="33" t="s">
        <v>151</v>
      </c>
      <c r="H86" s="34"/>
      <c r="I86" s="11">
        <v>21951.8</v>
      </c>
      <c r="J86" s="15">
        <f t="shared" si="1"/>
        <v>0.9978090909090909</v>
      </c>
    </row>
    <row r="87" spans="2:10" ht="16.5" customHeight="1">
      <c r="B87" s="2" t="s">
        <v>155</v>
      </c>
      <c r="C87" s="2"/>
      <c r="D87" s="2"/>
      <c r="E87" s="28" t="s">
        <v>156</v>
      </c>
      <c r="F87" s="28"/>
      <c r="G87" s="29" t="s">
        <v>157</v>
      </c>
      <c r="H87" s="30"/>
      <c r="I87" s="9">
        <f>I88</f>
        <v>76786.86</v>
      </c>
      <c r="J87" s="14">
        <f t="shared" si="1"/>
        <v>0.9033748235294118</v>
      </c>
    </row>
    <row r="88" spans="2:10" ht="16.5" customHeight="1">
      <c r="B88" s="3"/>
      <c r="C88" s="4" t="s">
        <v>158</v>
      </c>
      <c r="D88" s="5"/>
      <c r="E88" s="22" t="s">
        <v>159</v>
      </c>
      <c r="F88" s="22"/>
      <c r="G88" s="31" t="s">
        <v>157</v>
      </c>
      <c r="H88" s="32"/>
      <c r="I88" s="10">
        <f>I89</f>
        <v>76786.86</v>
      </c>
      <c r="J88" s="18">
        <f t="shared" si="1"/>
        <v>0.9033748235294118</v>
      </c>
    </row>
    <row r="89" spans="2:10" ht="16.5" customHeight="1">
      <c r="B89" s="6"/>
      <c r="C89" s="6"/>
      <c r="D89" s="7" t="s">
        <v>10</v>
      </c>
      <c r="E89" s="23" t="s">
        <v>11</v>
      </c>
      <c r="F89" s="23"/>
      <c r="G89" s="33" t="s">
        <v>157</v>
      </c>
      <c r="H89" s="34"/>
      <c r="I89" s="11">
        <f>I90</f>
        <v>76786.86</v>
      </c>
      <c r="J89" s="15">
        <f t="shared" si="1"/>
        <v>0.9033748235294118</v>
      </c>
    </row>
    <row r="90" spans="2:10" ht="19.5" customHeight="1">
      <c r="B90" s="6"/>
      <c r="C90" s="6"/>
      <c r="D90" s="6"/>
      <c r="E90" s="23" t="s">
        <v>160</v>
      </c>
      <c r="F90" s="23"/>
      <c r="G90" s="33" t="s">
        <v>157</v>
      </c>
      <c r="H90" s="34"/>
      <c r="I90" s="11">
        <v>76786.86</v>
      </c>
      <c r="J90" s="15">
        <f t="shared" si="1"/>
        <v>0.9033748235294118</v>
      </c>
    </row>
    <row r="91" spans="2:10" ht="16.5" customHeight="1">
      <c r="B91" s="2" t="s">
        <v>161</v>
      </c>
      <c r="C91" s="2"/>
      <c r="D91" s="2"/>
      <c r="E91" s="28" t="s">
        <v>162</v>
      </c>
      <c r="F91" s="28"/>
      <c r="G91" s="29" t="s">
        <v>163</v>
      </c>
      <c r="H91" s="30"/>
      <c r="I91" s="9">
        <v>0</v>
      </c>
      <c r="J91" s="14">
        <f t="shared" si="1"/>
        <v>0</v>
      </c>
    </row>
    <row r="92" spans="2:10" ht="16.5" customHeight="1">
      <c r="B92" s="3"/>
      <c r="C92" s="4" t="s">
        <v>164</v>
      </c>
      <c r="D92" s="5"/>
      <c r="E92" s="22" t="s">
        <v>165</v>
      </c>
      <c r="F92" s="22"/>
      <c r="G92" s="31" t="s">
        <v>163</v>
      </c>
      <c r="H92" s="32"/>
      <c r="I92" s="10">
        <v>0</v>
      </c>
      <c r="J92" s="18">
        <f t="shared" si="1"/>
        <v>0</v>
      </c>
    </row>
    <row r="93" spans="2:10" ht="30" customHeight="1">
      <c r="B93" s="6"/>
      <c r="C93" s="6"/>
      <c r="D93" s="7" t="s">
        <v>43</v>
      </c>
      <c r="E93" s="23" t="s">
        <v>44</v>
      </c>
      <c r="F93" s="23"/>
      <c r="G93" s="33" t="s">
        <v>163</v>
      </c>
      <c r="H93" s="34"/>
      <c r="I93" s="11">
        <v>0</v>
      </c>
      <c r="J93" s="15">
        <f t="shared" si="1"/>
        <v>0</v>
      </c>
    </row>
    <row r="94" spans="2:10" ht="19.5" customHeight="1">
      <c r="B94" s="6"/>
      <c r="C94" s="6"/>
      <c r="D94" s="6"/>
      <c r="E94" s="23" t="s">
        <v>166</v>
      </c>
      <c r="F94" s="23"/>
      <c r="G94" s="33" t="s">
        <v>163</v>
      </c>
      <c r="H94" s="34"/>
      <c r="I94" s="11">
        <v>0</v>
      </c>
      <c r="J94" s="15">
        <f t="shared" si="1"/>
        <v>0</v>
      </c>
    </row>
    <row r="95" spans="2:10" ht="16.5" customHeight="1">
      <c r="B95" s="2" t="s">
        <v>167</v>
      </c>
      <c r="C95" s="2"/>
      <c r="D95" s="2"/>
      <c r="E95" s="28" t="s">
        <v>168</v>
      </c>
      <c r="F95" s="28"/>
      <c r="G95" s="29" t="s">
        <v>169</v>
      </c>
      <c r="H95" s="30"/>
      <c r="I95" s="9">
        <f>I96+I99+I106</f>
        <v>4369826.95</v>
      </c>
      <c r="J95" s="14">
        <f t="shared" si="1"/>
        <v>0.9966982754254211</v>
      </c>
    </row>
    <row r="96" spans="2:10" ht="16.5" customHeight="1">
      <c r="B96" s="3"/>
      <c r="C96" s="4" t="s">
        <v>170</v>
      </c>
      <c r="D96" s="5"/>
      <c r="E96" s="22" t="s">
        <v>171</v>
      </c>
      <c r="F96" s="22"/>
      <c r="G96" s="31" t="s">
        <v>172</v>
      </c>
      <c r="H96" s="32"/>
      <c r="I96" s="10">
        <f>I97</f>
        <v>16500</v>
      </c>
      <c r="J96" s="18">
        <f t="shared" si="1"/>
        <v>0.7333333333333333</v>
      </c>
    </row>
    <row r="97" spans="2:10" ht="30" customHeight="1">
      <c r="B97" s="6"/>
      <c r="C97" s="6"/>
      <c r="D97" s="7" t="s">
        <v>127</v>
      </c>
      <c r="E97" s="23" t="s">
        <v>128</v>
      </c>
      <c r="F97" s="23"/>
      <c r="G97" s="33" t="s">
        <v>172</v>
      </c>
      <c r="H97" s="34"/>
      <c r="I97" s="11">
        <f>I98</f>
        <v>16500</v>
      </c>
      <c r="J97" s="15">
        <f t="shared" si="1"/>
        <v>0.7333333333333333</v>
      </c>
    </row>
    <row r="98" spans="2:10" ht="19.5" customHeight="1">
      <c r="B98" s="6"/>
      <c r="C98" s="6"/>
      <c r="D98" s="6"/>
      <c r="E98" s="23" t="s">
        <v>173</v>
      </c>
      <c r="F98" s="23"/>
      <c r="G98" s="33" t="s">
        <v>172</v>
      </c>
      <c r="H98" s="34"/>
      <c r="I98" s="11">
        <v>16500</v>
      </c>
      <c r="J98" s="15">
        <f t="shared" si="1"/>
        <v>0.7333333333333333</v>
      </c>
    </row>
    <row r="99" spans="2:10" ht="16.5" customHeight="1">
      <c r="B99" s="3"/>
      <c r="C99" s="4" t="s">
        <v>174</v>
      </c>
      <c r="D99" s="5"/>
      <c r="E99" s="22" t="s">
        <v>175</v>
      </c>
      <c r="F99" s="22"/>
      <c r="G99" s="31" t="s">
        <v>176</v>
      </c>
      <c r="H99" s="32"/>
      <c r="I99" s="10">
        <f>I100+I104</f>
        <v>4196110.95</v>
      </c>
      <c r="J99" s="18">
        <f t="shared" si="1"/>
        <v>0.9986316941830419</v>
      </c>
    </row>
    <row r="100" spans="2:10" ht="16.5" customHeight="1">
      <c r="B100" s="6"/>
      <c r="C100" s="6"/>
      <c r="D100" s="7" t="s">
        <v>10</v>
      </c>
      <c r="E100" s="23" t="s">
        <v>11</v>
      </c>
      <c r="F100" s="23"/>
      <c r="G100" s="33" t="s">
        <v>177</v>
      </c>
      <c r="H100" s="34"/>
      <c r="I100" s="11">
        <f>SUM(I101:I103)</f>
        <v>1919252.1800000002</v>
      </c>
      <c r="J100" s="15">
        <f t="shared" si="1"/>
        <v>0.9970132856148625</v>
      </c>
    </row>
    <row r="101" spans="2:10" ht="36" customHeight="1">
      <c r="B101" s="6"/>
      <c r="C101" s="6"/>
      <c r="D101" s="6"/>
      <c r="E101" s="23" t="s">
        <v>144</v>
      </c>
      <c r="F101" s="23"/>
      <c r="G101" s="33" t="s">
        <v>178</v>
      </c>
      <c r="H101" s="34"/>
      <c r="I101" s="11">
        <v>757625</v>
      </c>
      <c r="J101" s="15">
        <f t="shared" si="1"/>
        <v>0.9999862334843553</v>
      </c>
    </row>
    <row r="102" spans="2:10" ht="34.5" customHeight="1">
      <c r="B102" s="6"/>
      <c r="C102" s="6"/>
      <c r="D102" s="6"/>
      <c r="E102" s="23" t="s">
        <v>145</v>
      </c>
      <c r="F102" s="23"/>
      <c r="G102" s="33" t="s">
        <v>179</v>
      </c>
      <c r="H102" s="34"/>
      <c r="I102" s="11">
        <v>959907.18</v>
      </c>
      <c r="J102" s="15">
        <f t="shared" si="1"/>
        <v>1</v>
      </c>
    </row>
    <row r="103" spans="2:10" ht="30" customHeight="1">
      <c r="B103" s="6"/>
      <c r="C103" s="6"/>
      <c r="D103" s="6"/>
      <c r="E103" s="23" t="s">
        <v>180</v>
      </c>
      <c r="F103" s="23"/>
      <c r="G103" s="33" t="s">
        <v>181</v>
      </c>
      <c r="H103" s="34"/>
      <c r="I103" s="11">
        <v>201720</v>
      </c>
      <c r="J103" s="15">
        <f t="shared" si="1"/>
        <v>0.9723367026737814</v>
      </c>
    </row>
    <row r="104" spans="2:10" ht="23.25" customHeight="1">
      <c r="B104" s="6"/>
      <c r="C104" s="6"/>
      <c r="D104" s="7" t="s">
        <v>23</v>
      </c>
      <c r="E104" s="23" t="s">
        <v>24</v>
      </c>
      <c r="F104" s="23"/>
      <c r="G104" s="33" t="s">
        <v>182</v>
      </c>
      <c r="H104" s="34"/>
      <c r="I104" s="11">
        <f>I105</f>
        <v>2276858.77</v>
      </c>
      <c r="J104" s="15">
        <f t="shared" si="1"/>
        <v>1</v>
      </c>
    </row>
    <row r="105" spans="2:10" ht="35.25" customHeight="1">
      <c r="B105" s="6"/>
      <c r="C105" s="6"/>
      <c r="D105" s="6"/>
      <c r="E105" s="23" t="s">
        <v>144</v>
      </c>
      <c r="F105" s="23"/>
      <c r="G105" s="33" t="s">
        <v>182</v>
      </c>
      <c r="H105" s="34"/>
      <c r="I105" s="11">
        <v>2276858.77</v>
      </c>
      <c r="J105" s="15">
        <f t="shared" si="1"/>
        <v>1</v>
      </c>
    </row>
    <row r="106" spans="2:10" ht="16.5" customHeight="1">
      <c r="B106" s="3"/>
      <c r="C106" s="4" t="s">
        <v>183</v>
      </c>
      <c r="D106" s="5"/>
      <c r="E106" s="22" t="s">
        <v>184</v>
      </c>
      <c r="F106" s="22"/>
      <c r="G106" s="31" t="s">
        <v>185</v>
      </c>
      <c r="H106" s="32"/>
      <c r="I106" s="10">
        <f>I107+I109</f>
        <v>157216</v>
      </c>
      <c r="J106" s="18">
        <f t="shared" si="1"/>
        <v>0.9829542935881953</v>
      </c>
    </row>
    <row r="107" spans="2:10" ht="16.5" customHeight="1">
      <c r="B107" s="6"/>
      <c r="C107" s="6"/>
      <c r="D107" s="7" t="s">
        <v>186</v>
      </c>
      <c r="E107" s="23" t="s">
        <v>187</v>
      </c>
      <c r="F107" s="23"/>
      <c r="G107" s="33" t="s">
        <v>188</v>
      </c>
      <c r="H107" s="34"/>
      <c r="I107" s="11">
        <f>I108</f>
        <v>42000</v>
      </c>
      <c r="J107" s="15">
        <f t="shared" si="1"/>
        <v>1</v>
      </c>
    </row>
    <row r="108" spans="2:10" ht="33" customHeight="1">
      <c r="B108" s="6"/>
      <c r="C108" s="6"/>
      <c r="D108" s="6"/>
      <c r="E108" s="23" t="s">
        <v>189</v>
      </c>
      <c r="F108" s="23"/>
      <c r="G108" s="33" t="s">
        <v>188</v>
      </c>
      <c r="H108" s="34"/>
      <c r="I108" s="11">
        <v>42000</v>
      </c>
      <c r="J108" s="15">
        <f t="shared" si="1"/>
        <v>1</v>
      </c>
    </row>
    <row r="109" spans="2:10" ht="16.5" customHeight="1">
      <c r="B109" s="6"/>
      <c r="C109" s="6"/>
      <c r="D109" s="7" t="s">
        <v>10</v>
      </c>
      <c r="E109" s="23" t="s">
        <v>11</v>
      </c>
      <c r="F109" s="23"/>
      <c r="G109" s="33" t="s">
        <v>190</v>
      </c>
      <c r="H109" s="34"/>
      <c r="I109" s="11">
        <f>SUM(I110:I116)</f>
        <v>115215.99999999999</v>
      </c>
      <c r="J109" s="15">
        <f t="shared" si="1"/>
        <v>0.9768842111225036</v>
      </c>
    </row>
    <row r="110" spans="2:10" ht="36" customHeight="1">
      <c r="B110" s="6"/>
      <c r="C110" s="6"/>
      <c r="D110" s="6"/>
      <c r="E110" s="23" t="s">
        <v>191</v>
      </c>
      <c r="F110" s="23"/>
      <c r="G110" s="33" t="s">
        <v>192</v>
      </c>
      <c r="H110" s="34"/>
      <c r="I110" s="11">
        <v>18010.49</v>
      </c>
      <c r="J110" s="15">
        <f t="shared" si="1"/>
        <v>0.9999689079759371</v>
      </c>
    </row>
    <row r="111" spans="2:10" ht="34.5" customHeight="1">
      <c r="B111" s="6"/>
      <c r="C111" s="6"/>
      <c r="D111" s="6"/>
      <c r="E111" s="23" t="s">
        <v>193</v>
      </c>
      <c r="F111" s="23"/>
      <c r="G111" s="33" t="s">
        <v>194</v>
      </c>
      <c r="H111" s="34"/>
      <c r="I111" s="11">
        <v>11393.3</v>
      </c>
      <c r="J111" s="15">
        <f t="shared" si="1"/>
        <v>1</v>
      </c>
    </row>
    <row r="112" spans="2:10" ht="37.5" customHeight="1">
      <c r="B112" s="6"/>
      <c r="C112" s="6"/>
      <c r="D112" s="6"/>
      <c r="E112" s="23" t="s">
        <v>195</v>
      </c>
      <c r="F112" s="23"/>
      <c r="G112" s="33" t="s">
        <v>196</v>
      </c>
      <c r="H112" s="34"/>
      <c r="I112" s="11">
        <v>15283.78</v>
      </c>
      <c r="J112" s="15">
        <f t="shared" si="1"/>
        <v>1</v>
      </c>
    </row>
    <row r="113" spans="2:10" ht="33.75" customHeight="1">
      <c r="B113" s="6"/>
      <c r="C113" s="6"/>
      <c r="D113" s="6"/>
      <c r="E113" s="23" t="s">
        <v>197</v>
      </c>
      <c r="F113" s="23"/>
      <c r="G113" s="33" t="s">
        <v>198</v>
      </c>
      <c r="H113" s="34"/>
      <c r="I113" s="11">
        <v>18417.1</v>
      </c>
      <c r="J113" s="15">
        <f t="shared" si="1"/>
        <v>1</v>
      </c>
    </row>
    <row r="114" spans="2:10" ht="39" customHeight="1">
      <c r="B114" s="6"/>
      <c r="C114" s="6"/>
      <c r="D114" s="6"/>
      <c r="E114" s="23" t="s">
        <v>199</v>
      </c>
      <c r="F114" s="23"/>
      <c r="G114" s="33" t="s">
        <v>200</v>
      </c>
      <c r="H114" s="34"/>
      <c r="I114" s="11">
        <v>36337.1</v>
      </c>
      <c r="J114" s="15">
        <f t="shared" si="1"/>
        <v>1</v>
      </c>
    </row>
    <row r="115" spans="2:10" ht="33.75" customHeight="1">
      <c r="B115" s="6"/>
      <c r="C115" s="6"/>
      <c r="D115" s="6"/>
      <c r="E115" s="23" t="s">
        <v>201</v>
      </c>
      <c r="F115" s="23"/>
      <c r="G115" s="33" t="s">
        <v>22</v>
      </c>
      <c r="H115" s="34"/>
      <c r="I115" s="11">
        <v>7903.76</v>
      </c>
      <c r="J115" s="15">
        <f t="shared" si="1"/>
        <v>0.790376</v>
      </c>
    </row>
    <row r="116" spans="2:10" ht="34.5" customHeight="1">
      <c r="B116" s="6"/>
      <c r="C116" s="6"/>
      <c r="D116" s="6"/>
      <c r="E116" s="24" t="s">
        <v>202</v>
      </c>
      <c r="F116" s="24"/>
      <c r="G116" s="38" t="s">
        <v>203</v>
      </c>
      <c r="H116" s="39"/>
      <c r="I116" s="20">
        <v>7870.47</v>
      </c>
      <c r="J116" s="15">
        <f t="shared" si="1"/>
        <v>0.9259376470588235</v>
      </c>
    </row>
    <row r="117" spans="2:10" ht="16.5" customHeight="1">
      <c r="B117" s="2" t="s">
        <v>204</v>
      </c>
      <c r="C117" s="2"/>
      <c r="D117" s="2"/>
      <c r="E117" s="28" t="s">
        <v>205</v>
      </c>
      <c r="F117" s="28"/>
      <c r="G117" s="29" t="s">
        <v>206</v>
      </c>
      <c r="H117" s="30"/>
      <c r="I117" s="9">
        <f>I118+I121</f>
        <v>201654.24</v>
      </c>
      <c r="J117" s="14">
        <f t="shared" si="1"/>
        <v>0.9411660599271913</v>
      </c>
    </row>
    <row r="118" spans="2:10" ht="16.5" customHeight="1">
      <c r="B118" s="3"/>
      <c r="C118" s="4" t="s">
        <v>207</v>
      </c>
      <c r="D118" s="5"/>
      <c r="E118" s="22" t="s">
        <v>208</v>
      </c>
      <c r="F118" s="22"/>
      <c r="G118" s="31" t="s">
        <v>52</v>
      </c>
      <c r="H118" s="32"/>
      <c r="I118" s="10">
        <f>I119</f>
        <v>47394.24</v>
      </c>
      <c r="J118" s="18">
        <f t="shared" si="1"/>
        <v>0.9478848</v>
      </c>
    </row>
    <row r="119" spans="2:10" ht="16.5" customHeight="1">
      <c r="B119" s="6"/>
      <c r="C119" s="6"/>
      <c r="D119" s="7" t="s">
        <v>10</v>
      </c>
      <c r="E119" s="23" t="s">
        <v>11</v>
      </c>
      <c r="F119" s="23"/>
      <c r="G119" s="33" t="s">
        <v>52</v>
      </c>
      <c r="H119" s="34"/>
      <c r="I119" s="11">
        <f>I120</f>
        <v>47394.24</v>
      </c>
      <c r="J119" s="15">
        <f t="shared" si="1"/>
        <v>0.9478848</v>
      </c>
    </row>
    <row r="120" spans="2:10" ht="22.5" customHeight="1">
      <c r="B120" s="6"/>
      <c r="C120" s="6"/>
      <c r="D120" s="6"/>
      <c r="E120" s="23" t="s">
        <v>209</v>
      </c>
      <c r="F120" s="23"/>
      <c r="G120" s="33" t="s">
        <v>52</v>
      </c>
      <c r="H120" s="34"/>
      <c r="I120" s="11">
        <v>47394.24</v>
      </c>
      <c r="J120" s="15">
        <f t="shared" si="1"/>
        <v>0.9478848</v>
      </c>
    </row>
    <row r="121" spans="2:10" ht="16.5" customHeight="1">
      <c r="B121" s="3"/>
      <c r="C121" s="4" t="s">
        <v>210</v>
      </c>
      <c r="D121" s="5"/>
      <c r="E121" s="22" t="s">
        <v>211</v>
      </c>
      <c r="F121" s="22"/>
      <c r="G121" s="31" t="s">
        <v>212</v>
      </c>
      <c r="H121" s="32"/>
      <c r="I121" s="10">
        <f>I122</f>
        <v>154260</v>
      </c>
      <c r="J121" s="18">
        <f t="shared" si="1"/>
        <v>0.9391209058809205</v>
      </c>
    </row>
    <row r="122" spans="2:10" ht="19.5" customHeight="1">
      <c r="B122" s="6"/>
      <c r="C122" s="6"/>
      <c r="D122" s="7" t="s">
        <v>215</v>
      </c>
      <c r="E122" s="23" t="s">
        <v>216</v>
      </c>
      <c r="F122" s="23"/>
      <c r="G122" s="33" t="s">
        <v>212</v>
      </c>
      <c r="H122" s="34"/>
      <c r="I122" s="11">
        <f>SUM(I123:I124)</f>
        <v>154260</v>
      </c>
      <c r="J122" s="15">
        <f t="shared" si="1"/>
        <v>0.9391209058809205</v>
      </c>
    </row>
    <row r="123" spans="2:10" ht="24" customHeight="1">
      <c r="B123" s="6"/>
      <c r="C123" s="6"/>
      <c r="D123" s="6"/>
      <c r="E123" s="23" t="s">
        <v>213</v>
      </c>
      <c r="F123" s="23"/>
      <c r="G123" s="33" t="s">
        <v>217</v>
      </c>
      <c r="H123" s="34"/>
      <c r="I123" s="11">
        <v>4260</v>
      </c>
      <c r="J123" s="15">
        <f t="shared" si="1"/>
        <v>0.29873772791023845</v>
      </c>
    </row>
    <row r="124" spans="2:10" ht="26.25" customHeight="1">
      <c r="B124" s="6"/>
      <c r="C124" s="6"/>
      <c r="D124" s="6"/>
      <c r="E124" s="24" t="s">
        <v>214</v>
      </c>
      <c r="F124" s="24"/>
      <c r="G124" s="38" t="s">
        <v>218</v>
      </c>
      <c r="H124" s="39"/>
      <c r="I124" s="20">
        <v>150000</v>
      </c>
      <c r="J124" s="15">
        <f t="shared" si="1"/>
        <v>1</v>
      </c>
    </row>
    <row r="125" spans="2:10" ht="16.5" customHeight="1">
      <c r="B125" s="2" t="s">
        <v>219</v>
      </c>
      <c r="C125" s="2"/>
      <c r="D125" s="2"/>
      <c r="E125" s="28" t="s">
        <v>220</v>
      </c>
      <c r="F125" s="28"/>
      <c r="G125" s="29" t="s">
        <v>14</v>
      </c>
      <c r="H125" s="30"/>
      <c r="I125" s="9">
        <f>I126</f>
        <v>19999.8</v>
      </c>
      <c r="J125" s="14">
        <f t="shared" si="1"/>
        <v>0.9999899999999999</v>
      </c>
    </row>
    <row r="126" spans="2:10" ht="16.5" customHeight="1">
      <c r="B126" s="3"/>
      <c r="C126" s="4" t="s">
        <v>221</v>
      </c>
      <c r="D126" s="5"/>
      <c r="E126" s="22" t="s">
        <v>34</v>
      </c>
      <c r="F126" s="22"/>
      <c r="G126" s="31" t="s">
        <v>14</v>
      </c>
      <c r="H126" s="32"/>
      <c r="I126" s="10">
        <f>I127</f>
        <v>19999.8</v>
      </c>
      <c r="J126" s="18">
        <f t="shared" si="1"/>
        <v>0.9999899999999999</v>
      </c>
    </row>
    <row r="127" spans="2:10" ht="16.5" customHeight="1">
      <c r="B127" s="6"/>
      <c r="C127" s="6"/>
      <c r="D127" s="7" t="s">
        <v>98</v>
      </c>
      <c r="E127" s="23" t="s">
        <v>99</v>
      </c>
      <c r="F127" s="23"/>
      <c r="G127" s="33" t="s">
        <v>14</v>
      </c>
      <c r="H127" s="34"/>
      <c r="I127" s="11">
        <f>I128</f>
        <v>19999.8</v>
      </c>
      <c r="J127" s="15">
        <f t="shared" si="1"/>
        <v>0.9999899999999999</v>
      </c>
    </row>
    <row r="128" spans="2:10" ht="16.5" customHeight="1">
      <c r="B128" s="6"/>
      <c r="C128" s="6"/>
      <c r="D128" s="6"/>
      <c r="E128" s="23" t="s">
        <v>222</v>
      </c>
      <c r="F128" s="23"/>
      <c r="G128" s="33" t="s">
        <v>14</v>
      </c>
      <c r="H128" s="34"/>
      <c r="I128" s="11">
        <v>19999.8</v>
      </c>
      <c r="J128" s="15">
        <f t="shared" si="1"/>
        <v>0.9999899999999999</v>
      </c>
    </row>
    <row r="129" spans="2:10" ht="16.5" customHeight="1">
      <c r="B129" s="35" t="s">
        <v>223</v>
      </c>
      <c r="C129" s="35"/>
      <c r="D129" s="35"/>
      <c r="E129" s="35"/>
      <c r="F129" s="35"/>
      <c r="G129" s="36" t="s">
        <v>224</v>
      </c>
      <c r="H129" s="37"/>
      <c r="I129" s="16">
        <f>I4+I21+I50+I54+I64+I75+I79+I83+I87+I91+I95+I117+I125</f>
        <v>7514835.9399999995</v>
      </c>
      <c r="J129" s="17">
        <f>I129/G129</f>
        <v>0.9215694282226424</v>
      </c>
    </row>
  </sheetData>
  <sheetProtection/>
  <mergeCells count="256">
    <mergeCell ref="E8:F8"/>
    <mergeCell ref="E9:F9"/>
    <mergeCell ref="E10:F10"/>
    <mergeCell ref="G11:H11"/>
    <mergeCell ref="G10:H10"/>
    <mergeCell ref="G9:H9"/>
    <mergeCell ref="G8:H8"/>
    <mergeCell ref="G7:H7"/>
    <mergeCell ref="G6:H6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G29:H29"/>
    <mergeCell ref="G28:H28"/>
    <mergeCell ref="G27:H27"/>
    <mergeCell ref="G26:H26"/>
    <mergeCell ref="G25:H25"/>
    <mergeCell ref="G24:H24"/>
    <mergeCell ref="G35:H35"/>
    <mergeCell ref="G34:H34"/>
    <mergeCell ref="G33:H33"/>
    <mergeCell ref="G32:H32"/>
    <mergeCell ref="G31:H31"/>
    <mergeCell ref="G30:H30"/>
    <mergeCell ref="G44:H44"/>
    <mergeCell ref="G43:H43"/>
    <mergeCell ref="G42:H42"/>
    <mergeCell ref="G41:H41"/>
    <mergeCell ref="G40:H40"/>
    <mergeCell ref="G36:H36"/>
    <mergeCell ref="G50:H50"/>
    <mergeCell ref="G49:H49"/>
    <mergeCell ref="G48:H48"/>
    <mergeCell ref="G47:H47"/>
    <mergeCell ref="G46:H46"/>
    <mergeCell ref="G45:H45"/>
    <mergeCell ref="G56:H56"/>
    <mergeCell ref="G55:H55"/>
    <mergeCell ref="G54:H54"/>
    <mergeCell ref="G53:H53"/>
    <mergeCell ref="G52:H52"/>
    <mergeCell ref="G51:H51"/>
    <mergeCell ref="G62:H62"/>
    <mergeCell ref="G61:H61"/>
    <mergeCell ref="G60:H60"/>
    <mergeCell ref="G59:H59"/>
    <mergeCell ref="G58:H58"/>
    <mergeCell ref="G57:H57"/>
    <mergeCell ref="G67:H67"/>
    <mergeCell ref="G66:H66"/>
    <mergeCell ref="G65:H65"/>
    <mergeCell ref="G64:H64"/>
    <mergeCell ref="G63:H63"/>
    <mergeCell ref="G73:H73"/>
    <mergeCell ref="G72:H72"/>
    <mergeCell ref="G71:H71"/>
    <mergeCell ref="G70:H70"/>
    <mergeCell ref="G69:H69"/>
    <mergeCell ref="G68:H68"/>
    <mergeCell ref="G79:H79"/>
    <mergeCell ref="G78:H78"/>
    <mergeCell ref="G77:H77"/>
    <mergeCell ref="G74:H74"/>
    <mergeCell ref="G80:H80"/>
    <mergeCell ref="G86:H86"/>
    <mergeCell ref="G85:H85"/>
    <mergeCell ref="G84:H84"/>
    <mergeCell ref="G83:H83"/>
    <mergeCell ref="G82:H82"/>
    <mergeCell ref="G81:H81"/>
    <mergeCell ref="G92:H92"/>
    <mergeCell ref="G91:H91"/>
    <mergeCell ref="G90:H90"/>
    <mergeCell ref="G89:H89"/>
    <mergeCell ref="G88:H88"/>
    <mergeCell ref="G87:H87"/>
    <mergeCell ref="G98:H98"/>
    <mergeCell ref="G97:H97"/>
    <mergeCell ref="G96:H96"/>
    <mergeCell ref="G95:H95"/>
    <mergeCell ref="G94:H94"/>
    <mergeCell ref="G93:H93"/>
    <mergeCell ref="G104:H104"/>
    <mergeCell ref="G103:H103"/>
    <mergeCell ref="G102:H102"/>
    <mergeCell ref="G101:H101"/>
    <mergeCell ref="G100:H100"/>
    <mergeCell ref="G99:H99"/>
    <mergeCell ref="G114:H114"/>
    <mergeCell ref="G113:H113"/>
    <mergeCell ref="G112:H112"/>
    <mergeCell ref="G111:H111"/>
    <mergeCell ref="G110:H110"/>
    <mergeCell ref="G120:H120"/>
    <mergeCell ref="G119:H119"/>
    <mergeCell ref="G118:H118"/>
    <mergeCell ref="G117:H117"/>
    <mergeCell ref="G116:H116"/>
    <mergeCell ref="G115:H115"/>
    <mergeCell ref="G123:H123"/>
    <mergeCell ref="G122:H122"/>
    <mergeCell ref="G121:H121"/>
    <mergeCell ref="G128:H128"/>
    <mergeCell ref="G127:H127"/>
    <mergeCell ref="G126:H126"/>
    <mergeCell ref="G125:H125"/>
    <mergeCell ref="G124:H124"/>
    <mergeCell ref="B129:F129"/>
    <mergeCell ref="G129:H129"/>
    <mergeCell ref="E126:F126"/>
    <mergeCell ref="E127:F127"/>
    <mergeCell ref="E128:F128"/>
    <mergeCell ref="E124:F124"/>
    <mergeCell ref="E125:F125"/>
    <mergeCell ref="E122:F122"/>
    <mergeCell ref="E123:F123"/>
    <mergeCell ref="E121:F121"/>
    <mergeCell ref="E118:F118"/>
    <mergeCell ref="E119:F119"/>
    <mergeCell ref="E120:F120"/>
    <mergeCell ref="E115:F115"/>
    <mergeCell ref="E116:F116"/>
    <mergeCell ref="E117:F117"/>
    <mergeCell ref="E112:F112"/>
    <mergeCell ref="E113:F113"/>
    <mergeCell ref="E114:F114"/>
    <mergeCell ref="E110:F110"/>
    <mergeCell ref="E111:F111"/>
    <mergeCell ref="E107:F107"/>
    <mergeCell ref="E108:F108"/>
    <mergeCell ref="E109:F109"/>
    <mergeCell ref="E105:F105"/>
    <mergeCell ref="G105:H105"/>
    <mergeCell ref="E106:F106"/>
    <mergeCell ref="G106:H106"/>
    <mergeCell ref="G109:H109"/>
    <mergeCell ref="G108:H108"/>
    <mergeCell ref="G107:H107"/>
    <mergeCell ref="E103:F103"/>
    <mergeCell ref="E104:F104"/>
    <mergeCell ref="E100:F100"/>
    <mergeCell ref="E101:F101"/>
    <mergeCell ref="E102:F102"/>
    <mergeCell ref="E97:F97"/>
    <mergeCell ref="E98:F98"/>
    <mergeCell ref="E99:F99"/>
    <mergeCell ref="E94:F94"/>
    <mergeCell ref="E95:F95"/>
    <mergeCell ref="E96:F96"/>
    <mergeCell ref="E91:F91"/>
    <mergeCell ref="E92:F92"/>
    <mergeCell ref="E93:F93"/>
    <mergeCell ref="E88:F88"/>
    <mergeCell ref="E89:F89"/>
    <mergeCell ref="E90:F90"/>
    <mergeCell ref="E85:F85"/>
    <mergeCell ref="E86:F86"/>
    <mergeCell ref="E87:F87"/>
    <mergeCell ref="E82:F82"/>
    <mergeCell ref="E83:F83"/>
    <mergeCell ref="E84:F84"/>
    <mergeCell ref="E80:F80"/>
    <mergeCell ref="E81:F81"/>
    <mergeCell ref="E77:F77"/>
    <mergeCell ref="E78:F78"/>
    <mergeCell ref="E79:F79"/>
    <mergeCell ref="E75:F75"/>
    <mergeCell ref="G75:H75"/>
    <mergeCell ref="E76:F76"/>
    <mergeCell ref="G76:H76"/>
    <mergeCell ref="E72:F72"/>
    <mergeCell ref="E73:F73"/>
    <mergeCell ref="E74:F74"/>
    <mergeCell ref="E69:F69"/>
    <mergeCell ref="E70:F70"/>
    <mergeCell ref="E71:F71"/>
    <mergeCell ref="E67:F67"/>
    <mergeCell ref="E68:F68"/>
    <mergeCell ref="E64:F64"/>
    <mergeCell ref="E65:F65"/>
    <mergeCell ref="E66:F66"/>
    <mergeCell ref="E61:F61"/>
    <mergeCell ref="E62:F62"/>
    <mergeCell ref="E63:F63"/>
    <mergeCell ref="E58:F58"/>
    <mergeCell ref="E59:F59"/>
    <mergeCell ref="E60:F60"/>
    <mergeCell ref="E55:F55"/>
    <mergeCell ref="E56:F56"/>
    <mergeCell ref="E57:F57"/>
    <mergeCell ref="E52:F52"/>
    <mergeCell ref="E53:F53"/>
    <mergeCell ref="E54:F54"/>
    <mergeCell ref="E49:F49"/>
    <mergeCell ref="E50:F50"/>
    <mergeCell ref="E51:F51"/>
    <mergeCell ref="E46:F46"/>
    <mergeCell ref="E47:F47"/>
    <mergeCell ref="E48:F48"/>
    <mergeCell ref="E43:F43"/>
    <mergeCell ref="E44:F44"/>
    <mergeCell ref="E45:F45"/>
    <mergeCell ref="E40:F40"/>
    <mergeCell ref="E41:F41"/>
    <mergeCell ref="E42:F42"/>
    <mergeCell ref="E37:F37"/>
    <mergeCell ref="G37:H37"/>
    <mergeCell ref="E38:F38"/>
    <mergeCell ref="G38:H38"/>
    <mergeCell ref="E39:F39"/>
    <mergeCell ref="G39:H39"/>
    <mergeCell ref="E35:F35"/>
    <mergeCell ref="E36:F36"/>
    <mergeCell ref="E32:F32"/>
    <mergeCell ref="E33:F33"/>
    <mergeCell ref="E34:F34"/>
    <mergeCell ref="E29:F29"/>
    <mergeCell ref="E30:F30"/>
    <mergeCell ref="E31:F31"/>
    <mergeCell ref="E26:F26"/>
    <mergeCell ref="E27:F27"/>
    <mergeCell ref="E28:F28"/>
    <mergeCell ref="E23:F23"/>
    <mergeCell ref="E24:F24"/>
    <mergeCell ref="E25:F25"/>
    <mergeCell ref="E20:F20"/>
    <mergeCell ref="E21:F21"/>
    <mergeCell ref="E22:F22"/>
    <mergeCell ref="E17:F17"/>
    <mergeCell ref="E18:F18"/>
    <mergeCell ref="E19:F19"/>
    <mergeCell ref="E14:F14"/>
    <mergeCell ref="E15:F15"/>
    <mergeCell ref="E16:F16"/>
    <mergeCell ref="E11:F11"/>
    <mergeCell ref="E12:F12"/>
    <mergeCell ref="E13:F13"/>
    <mergeCell ref="B1:J1"/>
    <mergeCell ref="E5:F5"/>
    <mergeCell ref="E6:F6"/>
    <mergeCell ref="E7:F7"/>
    <mergeCell ref="E3:F3"/>
    <mergeCell ref="G3:H3"/>
    <mergeCell ref="E4:F4"/>
    <mergeCell ref="G4:H4"/>
    <mergeCell ref="G5:H5"/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</dc:creator>
  <cp:keywords/>
  <dc:description/>
  <cp:lastModifiedBy>ANNA_S</cp:lastModifiedBy>
  <cp:lastPrinted>2024-04-16T10:18:55Z</cp:lastPrinted>
  <dcterms:created xsi:type="dcterms:W3CDTF">2024-04-16T08:35:27Z</dcterms:created>
  <dcterms:modified xsi:type="dcterms:W3CDTF">2024-04-16T10:19:01Z</dcterms:modified>
  <cp:category/>
  <cp:version/>
  <cp:contentType/>
  <cp:contentStatus/>
</cp:coreProperties>
</file>