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295" windowHeight="8490" firstSheet="4" activeTab="5"/>
  </bookViews>
  <sheets>
    <sheet name="przychody i wydatki zakł.budż." sheetId="1" r:id="rId1"/>
    <sheet name="Inwestycje 2007" sheetId="2" r:id="rId2"/>
    <sheet name="Dochody i wydatki zw alkoholizm" sheetId="3" r:id="rId3"/>
    <sheet name="Wydatki i dochody 2007" sheetId="4" r:id="rId4"/>
    <sheet name="Wykaz dotacji" sheetId="5" r:id="rId5"/>
    <sheet name="wykaz dotacji spoza" sheetId="6" r:id="rId6"/>
    <sheet name="realizacja dotacji" sheetId="7" r:id="rId7"/>
    <sheet name="Arkusz1" sheetId="8" r:id="rId8"/>
  </sheets>
  <definedNames>
    <definedName name="_xlnm.Print_Area" localSheetId="2">'Dochody i wydatki zw alkoholizm'!#REF!</definedName>
    <definedName name="_xlnm.Print_Area" localSheetId="1">'Inwestycje 2007'!$A:$IV</definedName>
  </definedNames>
  <calcPr fullCalcOnLoad="1"/>
</workbook>
</file>

<file path=xl/sharedStrings.xml><?xml version="1.0" encoding="utf-8"?>
<sst xmlns="http://schemas.openxmlformats.org/spreadsheetml/2006/main" count="744" uniqueCount="320">
  <si>
    <t>Dział</t>
  </si>
  <si>
    <t>Rozdział</t>
  </si>
  <si>
    <t>Treść</t>
  </si>
  <si>
    <t>Wykonanie</t>
  </si>
  <si>
    <t>% real.</t>
  </si>
  <si>
    <t>§</t>
  </si>
  <si>
    <t>Rolnictwo i łowiectwo</t>
  </si>
  <si>
    <t xml:space="preserve"> 0 10</t>
  </si>
  <si>
    <t>Zakup usług pozostałych</t>
  </si>
  <si>
    <t>Wydatki inwestycyjne jednostek budżetowych</t>
  </si>
  <si>
    <t>Izby rolnicze</t>
  </si>
  <si>
    <t>Wpłaty gmin na rzecz izb  rolniczych w wysokości 2% uzyskanych wpływów z podatku rolnego</t>
  </si>
  <si>
    <t>Składki na ubezpieczenie społeczne</t>
  </si>
  <si>
    <t>Składki na Fundusz Pracy</t>
  </si>
  <si>
    <t>Wynagrodzenia bezosobowe</t>
  </si>
  <si>
    <t>Zakup materiałów i wyposażenia</t>
  </si>
  <si>
    <t>Pozostała działalność</t>
  </si>
  <si>
    <t>Składki na fundusz Pracy</t>
  </si>
  <si>
    <t>Zakup usług obejmujących wykonanie ekspertyz</t>
  </si>
  <si>
    <t>Różne opłaty i składki</t>
  </si>
  <si>
    <t>Transport i łączność</t>
  </si>
  <si>
    <t>Wydatki na pomoc finansową udzielaną między jednostkami samorządu terytorialnego na dofinansownie własnych zadań inwestycyjnych i zakupów inwestycyjnych</t>
  </si>
  <si>
    <t>Drogi publiczne i powiatowe</t>
  </si>
  <si>
    <t>Drogi puliczne gminne</t>
  </si>
  <si>
    <t>Zakup usług remontowych</t>
  </si>
  <si>
    <t>Gospodarka mieszkaniowa</t>
  </si>
  <si>
    <t>Gospodarka gruntami i nieruchomosciami</t>
  </si>
  <si>
    <t>Zakup energii</t>
  </si>
  <si>
    <t>Opłaty z tyt. Zakupu usług telekomunikacyjnych telefoni stacjonarnej</t>
  </si>
  <si>
    <t>Działalność usługowa</t>
  </si>
  <si>
    <t>Plany zagospodarowania przestrzennego</t>
  </si>
  <si>
    <t>Różne wydatki na rzecz osób fizycznych</t>
  </si>
  <si>
    <t>Administarcja publiczna</t>
  </si>
  <si>
    <t>Nagrody i wydatki osobowe nie zaliczane do wynagrodzeń</t>
  </si>
  <si>
    <t>Wynagrodzenie osobowe pracowników</t>
  </si>
  <si>
    <t>Dodatkowe wynagrodzenie roczne</t>
  </si>
  <si>
    <t>Składki na ubezpieczenie roczne</t>
  </si>
  <si>
    <t>Skladki na Fundusz Pracy</t>
  </si>
  <si>
    <t xml:space="preserve">Wypłata na PFRON </t>
  </si>
  <si>
    <t>Zakup usług zdrowotnych</t>
  </si>
  <si>
    <t>Odpisy na zakładowy fundusz świadczeń socjalnych</t>
  </si>
  <si>
    <t>Szkolenia pracowników niebędocych członkami korpusu służby cywilnej</t>
  </si>
  <si>
    <t>Zakup materiałów papierniczych do sprzętu drukarskiego i urzadzeń kserograficznych</t>
  </si>
  <si>
    <t>Zakup akcesoriów komputerowych, w tym programówm i licencji</t>
  </si>
  <si>
    <t>Rady gmin ( miast, miast na prawach powiatu</t>
  </si>
  <si>
    <t>Zakup materałów i wyposażenia</t>
  </si>
  <si>
    <t>Podróże służbowe krajowe</t>
  </si>
  <si>
    <t>Urzędy gmin ( miast i miast na prawach powiatu</t>
  </si>
  <si>
    <t>Wynagrodzenia osobowe pracowików</t>
  </si>
  <si>
    <t>Składki na Ubezpieczenie Społeczne</t>
  </si>
  <si>
    <t>Wynagrodznie bezosobowe</t>
  </si>
  <si>
    <t>Zakup usług dostępu do sieci Internet</t>
  </si>
  <si>
    <t>Opłaty z tyułu zakupu usług telekomunikacyjnych telefonii stacjonarnej</t>
  </si>
  <si>
    <t>Opłaty z tyt. Zakupu usług telekomunikacyjnych telefonii komórkowej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</si>
  <si>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</si>
  <si>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</si>
  <si>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</si>
  <si>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Społeczne</t>
  </si>
  <si>
    <t>Bezpieczeństwo publiczne i ochrona przeciwpożarowa</t>
  </si>
  <si>
    <t>Ochotnicze Staże Pożarne</t>
  </si>
  <si>
    <t>Składki na Ubezpieczenia roczne</t>
  </si>
  <si>
    <t>Obrona cywilna</t>
  </si>
  <si>
    <t>Dochody od osób prawnych,od osób fizycznych i od innych jednostek nie posiadających osobowości prawnej oraz wydatki związane z ich poborem.</t>
  </si>
  <si>
    <t>Pobór podatków, opłat i nieopodatkowanych należności budżetowych</t>
  </si>
  <si>
    <t>Wynagrodzenia agencyjno - prowizyjne</t>
  </si>
  <si>
    <t>Wynagrodzenie bezosobowe</t>
  </si>
  <si>
    <t>Obsługa długu publicznego</t>
  </si>
  <si>
    <t>Obsługa papierów wartościowych, kredytów i pozyczek jednostek samorządu terytorialnego</t>
  </si>
  <si>
    <t>Rozliczenia z bankami związane z obsługą długu publicznego</t>
  </si>
  <si>
    <t>Różne rozliczenia</t>
  </si>
  <si>
    <t>Rezerwy ogólne i celowe</t>
  </si>
  <si>
    <t xml:space="preserve">Rezerwy </t>
  </si>
  <si>
    <t>Szkoły Podstawowe</t>
  </si>
  <si>
    <t>Dotacje podmiotowe z budżetu dla publicznych placówek oświatowo - wychowawczych</t>
  </si>
  <si>
    <t>Zakup pomocy naukowych, dydaktycznych i książek</t>
  </si>
  <si>
    <t>Oplaty z tytułu zakupu zakupu usług telekomunikacyjnych telefonii stacjonarnej</t>
  </si>
  <si>
    <t>Dodatkowe wynagrodzenia roczne</t>
  </si>
  <si>
    <t>Przedszkola</t>
  </si>
  <si>
    <t>Odziały Przedszkolne przy szkołach podstawowych</t>
  </si>
  <si>
    <t>Dotacje podmiotowe z budżetu dla publicznej jednostki systemu oświaty prowadzonej przez osobę prawną inną niż jednoska samorządu terytorialnego oraz prze osobe fizyczną</t>
  </si>
  <si>
    <t>Gimnazjum</t>
  </si>
  <si>
    <t>Zakup usług dostepu do sieci Internet</t>
  </si>
  <si>
    <t>Opłaty z tytułu zakupu usług telekomunikacyjnych telefonii stacjonarnej</t>
  </si>
  <si>
    <t>Podróże słuzbowe zagraniczne</t>
  </si>
  <si>
    <t>Dowożenie uczniów do szkół</t>
  </si>
  <si>
    <t>Dokształcanie i doskonalenie nauczycieli</t>
  </si>
  <si>
    <t>Podróże słuzbowe krajowe</t>
  </si>
  <si>
    <t>Ochrona zdrowia</t>
  </si>
  <si>
    <t xml:space="preserve">                                                                                           </t>
  </si>
  <si>
    <t>Zwalczanie narkomanii</t>
  </si>
  <si>
    <t>Przeciwdziałanie alkoholizmowi</t>
  </si>
  <si>
    <t>Zakup materiałow i wyposażenia</t>
  </si>
  <si>
    <t>Pomoc społeczna</t>
  </si>
  <si>
    <t>Domy pomocy społecznej</t>
  </si>
  <si>
    <t>Zakup usług przez jednostki samorzadu terytorialnego od innych jednostek  samorzadu terytorialnego</t>
  </si>
  <si>
    <t>Osrodki wsparcia</t>
  </si>
  <si>
    <t xml:space="preserve">Zakup materiałów i wyposażenia </t>
  </si>
  <si>
    <t>Opłaty czynszowe za pomieszczenia biurowe</t>
  </si>
  <si>
    <t>Świdczenia rodzninne oraz składki na ubezpieczenia emerytalne i rentowe z ubezpieczenia społecznego</t>
  </si>
  <si>
    <t>Świadczenia społeczne</t>
  </si>
  <si>
    <t>Szkolenie pracowników nie będacych członkami korpusu służby cywilnej</t>
  </si>
  <si>
    <t>Składki na Ubezpieczenia Zdrowotne oplacane za osoby pobierajace niektóre świadczenia z pomocy społecznej</t>
  </si>
  <si>
    <t>Składki na ubezpieczenie zdrowotne</t>
  </si>
  <si>
    <t>Zasiłki i pomoc w naturze oraz składki na ubezpieczenie społeczne i zdrowotne</t>
  </si>
  <si>
    <t>Dodatki mieszkaniowe</t>
  </si>
  <si>
    <t>Ośrodki pomocy społecznej</t>
  </si>
  <si>
    <t>Usługi opiekuńcze i specyjalistyczne usługi opiekuńcze</t>
  </si>
  <si>
    <t>Świtlice</t>
  </si>
  <si>
    <t>Edukacyjna opieka wychowawcza</t>
  </si>
  <si>
    <t>Zakup środków żywności</t>
  </si>
  <si>
    <t>Pomoc materialna dla uczniów</t>
  </si>
  <si>
    <t>Stypendia</t>
  </si>
  <si>
    <t>Inne formy pomocy</t>
  </si>
  <si>
    <t>Dokształcanie i doskonalenia nauczycieli</t>
  </si>
  <si>
    <t>Gospodarka komunalna i ochrona srodowiska</t>
  </si>
  <si>
    <t>Gospodarka odpadami</t>
  </si>
  <si>
    <t>Zakup usług obejmujących wykonanie ekspertyz, analiz i opinii</t>
  </si>
  <si>
    <t>Oczyszczabie miast i wsi</t>
  </si>
  <si>
    <t>Utrzymanie zieleni e miastach i gminach</t>
  </si>
  <si>
    <t>Ochrona gleby i wód podziemnych</t>
  </si>
  <si>
    <t>Oświetlenie ulic, placów i dróg</t>
  </si>
  <si>
    <t>Kultura i ochrona dziedzictwa</t>
  </si>
  <si>
    <t>Domy i ośrodki kultury, świetlice i kluby instytucji kultury</t>
  </si>
  <si>
    <t>Dotacja podmiotowa z budżetu dla samorządowej instytucji kultury</t>
  </si>
  <si>
    <t>Biblioteki</t>
  </si>
  <si>
    <t>Ochrona zabytków i ochrona nad zabytkami</t>
  </si>
  <si>
    <t>Dotacje celowe z budżetu na finansowanie lu dofinansowanie prac remontowych i konserwatorskich obiektów zabytkowych przekazane jednostką niezaliczanym do sektora finansów publicznych.</t>
  </si>
  <si>
    <t>Kultura fizyczna i sport</t>
  </si>
  <si>
    <t>Obiekty sportowe</t>
  </si>
  <si>
    <t>Zadania w zakresie kultury fizycznej</t>
  </si>
  <si>
    <t>Zakup usługf zdrowotnych</t>
  </si>
  <si>
    <t>RAZEM</t>
  </si>
  <si>
    <t>01030</t>
  </si>
  <si>
    <t>01095</t>
  </si>
  <si>
    <t>756</t>
  </si>
  <si>
    <t>Dochody od osób prawnych, od osób fizycznych i od innych jednostek nie posiadajacych osobowości prawnej oraz wydatki zwiazane z ich poborem</t>
  </si>
  <si>
    <t>75618</t>
  </si>
  <si>
    <t>Wpływy z innych opłat stanowiących dochody jednostek samorządu terytorialnego na podstawie odrębnych ustaw</t>
  </si>
  <si>
    <t>0480</t>
  </si>
  <si>
    <t>Wpływy z opłat za zezwolenia na sprzedaż alkoholu</t>
  </si>
  <si>
    <t xml:space="preserve"> 010</t>
  </si>
  <si>
    <t>Drogi publiczne i gminne</t>
  </si>
  <si>
    <t>Razem inwestycje</t>
  </si>
  <si>
    <t>Ogółem</t>
  </si>
  <si>
    <t>Wydatki inwestycyjne jednostek budżetowych, w tym:</t>
  </si>
  <si>
    <t xml:space="preserve">                                          </t>
  </si>
  <si>
    <t>Dochody</t>
  </si>
  <si>
    <t>Wydatki</t>
  </si>
  <si>
    <t>%      real.</t>
  </si>
  <si>
    <t>Załącznik nr 2</t>
  </si>
  <si>
    <t>do informacji Burmistrza Miasta i Gminy</t>
  </si>
  <si>
    <t>Grabów nad Prosną o przebiegu wykonania</t>
  </si>
  <si>
    <t>budżetu Miasta i Gminy Grabów nad Prosną</t>
  </si>
  <si>
    <t>za pierwsze półrocze 2007 r.</t>
  </si>
  <si>
    <t>Zestawienie tabelaryczne realizacji wydatków budżetowych w pełnej szczegółowości</t>
  </si>
  <si>
    <t xml:space="preserve">                                klasyfikacji budżetowej</t>
  </si>
  <si>
    <t>real. %</t>
  </si>
  <si>
    <t>Dz.</t>
  </si>
  <si>
    <t>Rozdz.</t>
  </si>
  <si>
    <t>Plan na</t>
  </si>
  <si>
    <t>Gospodarka komunalna</t>
  </si>
  <si>
    <t>i ochrona środowiska</t>
  </si>
  <si>
    <t xml:space="preserve"> </t>
  </si>
  <si>
    <t>2007 r.</t>
  </si>
  <si>
    <t xml:space="preserve">Plan na </t>
  </si>
  <si>
    <t>w tym:</t>
  </si>
  <si>
    <t>Stan funduszu obrotowego</t>
  </si>
  <si>
    <t>Załącznik nr 6</t>
  </si>
  <si>
    <t xml:space="preserve">          Zestawienie z realizacji przychodów i wydatków zakładów budżetowych</t>
  </si>
  <si>
    <t>Wykonanie za</t>
  </si>
  <si>
    <t xml:space="preserve">I półrocze </t>
  </si>
  <si>
    <t>Zakład Gospodarki Komunalnej</t>
  </si>
  <si>
    <t>1.Wydatki bieżące, w tym:</t>
  </si>
  <si>
    <t xml:space="preserve"> - wynagrodzenia i pochodne od</t>
  </si>
  <si>
    <t xml:space="preserve">    wynagrodzeń</t>
  </si>
  <si>
    <t xml:space="preserve"> - pozostałe wydatki</t>
  </si>
  <si>
    <t>2.Wydatki majątkowe</t>
  </si>
  <si>
    <t xml:space="preserve">                                        za I półrocze 2007 r.</t>
  </si>
  <si>
    <t xml:space="preserve">              Zakład Usług Komunalnych w Grabowie nad Prosną</t>
  </si>
  <si>
    <t xml:space="preserve">                                           Przychody</t>
  </si>
  <si>
    <t xml:space="preserve">                                            Wydatki</t>
  </si>
  <si>
    <t>I pólrocze</t>
  </si>
  <si>
    <t>Zakłady Gospodarki Komunalnej</t>
  </si>
  <si>
    <t>1.Przychody własne</t>
  </si>
  <si>
    <t>na poczatek roku</t>
  </si>
  <si>
    <t>Podatek dochodowy</t>
  </si>
  <si>
    <t>Stan funduszu obrotowego na</t>
  </si>
  <si>
    <t>koniec okresu sprawozdawczego</t>
  </si>
  <si>
    <r>
      <t xml:space="preserve">                           </t>
    </r>
    <r>
      <rPr>
        <b/>
        <sz val="10"/>
        <rFont val="Arial CE"/>
        <family val="2"/>
      </rPr>
      <t>Zakład Budżetowy "Wodociągi Bukownica"</t>
    </r>
  </si>
  <si>
    <r>
      <t xml:space="preserve">                                            </t>
    </r>
    <r>
      <rPr>
        <b/>
        <sz val="10"/>
        <rFont val="Arial CE"/>
        <family val="2"/>
      </rPr>
      <t xml:space="preserve"> Przychody</t>
    </r>
  </si>
  <si>
    <t>I półrocze</t>
  </si>
  <si>
    <t>Wytwarzanie i zaopatrywanie</t>
  </si>
  <si>
    <t>Dostarczanie wody</t>
  </si>
  <si>
    <t>Przychody własne</t>
  </si>
  <si>
    <t xml:space="preserve">Stan funduszu obrotowego na </t>
  </si>
  <si>
    <t>początek roku</t>
  </si>
  <si>
    <t xml:space="preserve">                                Ogółem</t>
  </si>
  <si>
    <r>
      <t xml:space="preserve">                                               </t>
    </r>
    <r>
      <rPr>
        <b/>
        <sz val="10"/>
        <rFont val="Arial CE"/>
        <family val="2"/>
      </rPr>
      <t>Wydatki</t>
    </r>
  </si>
  <si>
    <t>Treśc</t>
  </si>
  <si>
    <t>w energię elektryczną, gaz</t>
  </si>
  <si>
    <t>i wodę</t>
  </si>
  <si>
    <t xml:space="preserve">                            Ogółem</t>
  </si>
  <si>
    <t>01041</t>
  </si>
  <si>
    <t>Program Rozwoju Obszarów Wiejskich</t>
  </si>
  <si>
    <t>Opłaty na rzecz budżety państwa</t>
  </si>
  <si>
    <t>Koszty postępowania sądowego i prokuratorskiego</t>
  </si>
  <si>
    <t>Zakup leków, wyrobów medycznych</t>
  </si>
  <si>
    <t>Urzędy wojewódzkie</t>
  </si>
  <si>
    <t>Opłaty na rzecz budżetów jednostek samorządu terytorialnego</t>
  </si>
  <si>
    <t>Składki na ubezpieczenia społeczne</t>
  </si>
  <si>
    <t>Stołówki</t>
  </si>
  <si>
    <t>Zakup usług przez jst od innych jst</t>
  </si>
  <si>
    <t>Kolonie i obozy oraz inne formy wypoczynku dzieci i młodzieży szkolnej, a także szkolenia młodzieży</t>
  </si>
  <si>
    <t xml:space="preserve">zwrot dotacji wykorzystanych niezgodnie z przeznaczeniem lub pobranych w nadmiernej wysokości </t>
  </si>
  <si>
    <t>Zakup usług od jst od innych jst</t>
  </si>
  <si>
    <t>Zakup akcesoriów komputerowych, w tym programów i licencji</t>
  </si>
  <si>
    <t>Wpłaty gmin i powiatówna rzecz innych jednostek samorządu terytorialnego oraz związków gmin lub związków powiatów na dofinansowanie zadań bieżących</t>
  </si>
  <si>
    <t>Załącznik Nr 5                                                                        do informacji Burmistrza Miasta i Gminy Grabów nad Prosną o przebiegu wykonania budżetu Miasta i Gminy Grabów nad Prosną za pierwsze półrocze 2009 r.</t>
  </si>
  <si>
    <t>Plan na 2009r</t>
  </si>
  <si>
    <t>Wykonanie za I półrocze 2009r</t>
  </si>
  <si>
    <t>Gospodarka komunalna i ochrona środowiska</t>
  </si>
  <si>
    <t>Gospodarka ściekowa i ochrona wód</t>
  </si>
  <si>
    <t>Budowa hali sportowej w Grabowie nad Prosną</t>
  </si>
  <si>
    <t>Różne opłąty i składki</t>
  </si>
  <si>
    <t>Zakup usług obejmujacych t łumaczenia</t>
  </si>
  <si>
    <t>koszty postepowania sadowego i prokuratorskiego</t>
  </si>
  <si>
    <t>kary i odszkodowania wypłacane na rzecz osób fizycznych</t>
  </si>
  <si>
    <t>Dotacja celowa z budzetu na finansowanie lub dofinansowanie zadań zleconych do realizacji stowarzyszenim</t>
  </si>
  <si>
    <t>zakup usług pozostałych</t>
  </si>
  <si>
    <t xml:space="preserve">Zestawienie tabelaryczne rwalizacji dochodów z tytułu wydanych zezwoleń na sprzedaż alkoholu i wydatków na realizację zadań określonych w programie profilaktyki i rozwiązywania prodlemów alkoholowych i narkomanii.       </t>
  </si>
  <si>
    <t>Zakup usług obejmujacych tłumaczenia</t>
  </si>
  <si>
    <t>Opłaty z tytułu zakupu usług telekomunikacyjnych telefonii komórkowej</t>
  </si>
  <si>
    <t>za pierwsze półrocze 2010 r.</t>
  </si>
  <si>
    <t>Plan na 2010r.</t>
  </si>
  <si>
    <t>Dotacje celowe otrzymane z budżetu na finansowanie lub dofinansowanie kosztów realizacji inwestycji i zakupów inwestycyjnych samorządowych zakładów budżetowych</t>
  </si>
  <si>
    <t>Podatek od nieruchomości</t>
  </si>
  <si>
    <t>Wybory Prezydenta Rzeczypospolitej Polskiej</t>
  </si>
  <si>
    <t>Różne wydatki na rzecz osó fizycznych</t>
  </si>
  <si>
    <t>Dotacje celowe z budżetu na finansowanie lub dofinansowanie kosztów realizacji inwestycji i zakupów inwestycyjnych jednostek niezaliczanych do sektora finansów publicznych</t>
  </si>
  <si>
    <t>Zarządzanie kryzysowe</t>
  </si>
  <si>
    <t>Opłaty na rzecz budżetu państwa</t>
  </si>
  <si>
    <t>Inne formy wychowania przedszkolnego</t>
  </si>
  <si>
    <t>Szpitale ogólne</t>
  </si>
  <si>
    <t>Dotacja celowa na pmoc finansową udzielaną między jednostkami samorządu terytorialnego na dofinansowanie własnych zadań inwestycyjnych i zakupów inwestycyjnych</t>
  </si>
  <si>
    <t>Pozostałe odsetki</t>
  </si>
  <si>
    <t>Zasiłki stałe</t>
  </si>
  <si>
    <t>Zwrot dotacji oraz płatności, w tym wykorzystanych nezgodnie z przeznaczeniem lub wykorzystanych z naruszeniem procedur, o których mowa w art.. 184 ustawy, pobranych nienależnie lub w nadmiernej wysokości</t>
  </si>
  <si>
    <t>Pozostałe zadania w zakresie polityki społecznej</t>
  </si>
  <si>
    <t>Zakłady gospodarki komunalnej</t>
  </si>
  <si>
    <t>Wydatki inwestycyjne</t>
  </si>
  <si>
    <t>Program Rozwoju Obszarów Wiejskich 2007-2013</t>
  </si>
  <si>
    <t>Wydatki inwestycyjne jednostek budżetowych w tym zadanie:</t>
  </si>
  <si>
    <t>1) Modernizacja budynków pełniących funkcje społeczno-kulturalne wraz z otaczajacym terenem rekreacyjnym w miejscowości Kuźnica Bobrowska, Skrzynki, Zawady; etap II</t>
  </si>
  <si>
    <t>6050-wydatki inwestycyjne jednostek budzetowych</t>
  </si>
  <si>
    <t>6058-wydatki inwestycyjne jednostek budzetowych</t>
  </si>
  <si>
    <t>6059-wydatki inwestycyjne jednostek budzetowych</t>
  </si>
  <si>
    <t>2) Modernizacja Placu Wolności w Grabowie nad Prosna-opracowanie dokumentacji</t>
  </si>
  <si>
    <t>6050-Wydatki inwestycyjne jednostek budzetowych</t>
  </si>
  <si>
    <t>3) Rozbudowa i modernizacja obiektu pełniącego funkcje społeczno-kulturalne wraz z otaczającym terenem rekreacyjnym w miejscowości Bobrowniki-opracowanie dokumentacji</t>
  </si>
  <si>
    <t>4) Modernizacja boiska sportowego wraz z placem zabaw we wsi Dębicze-opracowanie dokumentacji</t>
  </si>
  <si>
    <t>3) Bud. ulic</t>
  </si>
  <si>
    <t>2) Przebudowa drogi gminnej nr 836560 we wsi Giżyce</t>
  </si>
  <si>
    <t>1) Przebudowa drogi gminnej nr 836542 w miejscowości Bukownica-Siedlików</t>
  </si>
  <si>
    <t>Administracja publiczna</t>
  </si>
  <si>
    <t>Urzędu gmin(miast i miast na prawach powiatu)</t>
  </si>
  <si>
    <t>Wydatki inwestycyjne jednostek budżetowych w tym:</t>
  </si>
  <si>
    <t>Modernizacja kotłowni w budynku Urzędu Miasta i Gminy Grabów nad Prosną wraz z przyłączem gazowym, zakupem agregatu prądotwórczego i zasilaniem elektrycznym rezerwowym z agregatu pradotwórczego</t>
  </si>
  <si>
    <t>Oświata i wychowanie</t>
  </si>
  <si>
    <t>Szkoły podstawowe</t>
  </si>
  <si>
    <t>wydatki inwestycyjne jednostek budzetowych w tym:</t>
  </si>
  <si>
    <t>Budowa placu zabaw wraz z infrastrukturą towarzyszącą przy Szkole Podstawowej w grabowie nad Prosną</t>
  </si>
  <si>
    <t>Gospodarka ściekowa i ochrona środowiska</t>
  </si>
  <si>
    <t>Budowa kanalizacji deszczowej w Grabowie nad Prosną</t>
  </si>
  <si>
    <t>Rozbudowa oświetlenia ulicznego na ulicy obwodowej w Grabowie nad Prosną</t>
  </si>
  <si>
    <t>Budowa boiska</t>
  </si>
  <si>
    <t xml:space="preserve">                            </t>
  </si>
  <si>
    <t>Wyszczególnienie</t>
  </si>
  <si>
    <t>92116</t>
  </si>
  <si>
    <t>754</t>
  </si>
  <si>
    <t>75412</t>
  </si>
  <si>
    <t>Załącznik nr 3</t>
  </si>
  <si>
    <t>Zestawienie realizacji zadań inwestycyjnych</t>
  </si>
  <si>
    <t>do sprawozdania Burmistrza Miasta i Gminy</t>
  </si>
  <si>
    <t>Grabów nad Prosną z wykonania</t>
  </si>
  <si>
    <t>Składki an Fundusz Pracy</t>
  </si>
  <si>
    <t>Wydatki osobowe niezaliczone do wynagrodzeń</t>
  </si>
  <si>
    <t>Zakup materiałów i wyposazenia</t>
  </si>
  <si>
    <t>Zakup uslug pozostałych</t>
  </si>
  <si>
    <t>Zakup materialów papierniczych do sprzętu drukarskeigo i urządzeń kserograficznych</t>
  </si>
  <si>
    <t>Usuwanie skutków klęsk żywiołowych</t>
  </si>
  <si>
    <t>Spis powszechny</t>
  </si>
  <si>
    <t>Wybory do rad gmin, rad powiatów i sejmików województw, wybory wójtów, burmistrzów i prezydentów miast oraz referenda gminne, powiatowe i wojewódzkie</t>
  </si>
  <si>
    <t>Usuwanie skutków klęsk zywiołowych</t>
  </si>
  <si>
    <t>Odsetki od samorządowych papierów wartościowych lub zaciągniętych przez jednostkę samorzadu terytorialnego kredytów i pożyczek</t>
  </si>
  <si>
    <t>za 2010 r.</t>
  </si>
  <si>
    <t>80104</t>
  </si>
  <si>
    <t>,</t>
  </si>
  <si>
    <t>92605</t>
  </si>
  <si>
    <t xml:space="preserve">3) Klub Sportowy ZEFIR Wola Droszewska </t>
  </si>
  <si>
    <t>1) Ludowy Zespół Sportowy w Godzieszach Wielkich</t>
  </si>
  <si>
    <t>Dotacja celowa dla OSP w szczególności na zakup sprzętu, umundurowania,  na dofinansowanie remontów budynków OSP,  w tym dla:</t>
  </si>
  <si>
    <t>OGÓŁEM</t>
  </si>
  <si>
    <t>Dotacja celowa przekazana dla  Miasta Kalisza na zadania bieżące realizowane na podstwie porozumień między jednostkami samorządu terytorialnego w zakresie  lokalnego transportu zbiorowego</t>
  </si>
  <si>
    <t>Dotacja celowa przekazana dla  Miasta Kalisza na zadania bieżące realizowane na podstwie porozumień między jednostkami samorządu terytorialnego w zakresie  przedszkoli</t>
  </si>
  <si>
    <t>Dotacja podmiotowa dla Biblioteki Publicznej Gminy Godziesze Wielkie</t>
  </si>
  <si>
    <t>Międzyszkolny Uczniowski Klub Sportowy</t>
  </si>
  <si>
    <t>OSP Borek</t>
  </si>
  <si>
    <t>92105</t>
  </si>
  <si>
    <t>Dotacje dla organizacji działajacych w oparciu o ustawę o pożytku publicznym</t>
  </si>
  <si>
    <t>Dotacje celowe dla stowarzyszeń działających w oparciu o ustawę o sporcie</t>
  </si>
  <si>
    <t>Planowana kwota dotacji na 2014r</t>
  </si>
  <si>
    <t>Wykaz udzielonych  dotacji dla jednostek spoza sektora finansów publicznych w 2014 r</t>
  </si>
  <si>
    <t>Wykaz udzielonych dotacji dla jednostek sektora finansów publicznych w I półroczu 2014 r.</t>
  </si>
  <si>
    <t>Wpłata na Wojewódzki Fundusz Wsparcia Policji w Pozaniu z przeznaczeniem na dofinansowanie zakupu samochodu dla Komisariatu  Policji w Opatówku</t>
  </si>
  <si>
    <t>1) OSP Saczyn</t>
  </si>
  <si>
    <t>2) OSP Godziesze Wielkie</t>
  </si>
  <si>
    <t>3) OSP Stara Kakawa</t>
  </si>
  <si>
    <t>4) OSP Józefów</t>
  </si>
  <si>
    <t>Załącznik Nr 5 do Informacji Wójta Gminy Godziesze Wielkie z wykonania budżetu  za I półrocze 2014 r.</t>
  </si>
  <si>
    <t>Załącznik Nr 6 do Informacji Wójta Gminy Godziesze Wielkie  z wykonania budżetu  za I półrocze 2014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</si>
</sst>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,##0.0"/>
    <numFmt numFmtId="171" formatCode="#,##0.00\ _z_ł"/>
    <numFmt numFmtId="172" formatCode="00\-000"/>
    <numFmt numFmtId="173" formatCode="0_ ;\-0\ "/>
    <numFmt numFmtId="174" formatCode="#,##0.000"/>
    <numFmt numFmtId="175" formatCode="#,##0.00_ ;\-#,##0.00\ "/>
    <numFmt numFmtId="176" formatCode="0.00_ ;\-0.00\ 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b/>
      <i/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2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wrapText="1"/>
    </xf>
    <xf numFmtId="4" fontId="0" fillId="0" borderId="10" xfId="0" applyNumberForma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/>
    </xf>
    <xf numFmtId="43" fontId="2" fillId="0" borderId="0" xfId="42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12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2" fillId="0" borderId="20" xfId="42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18" xfId="42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3" fontId="0" fillId="0" borderId="17" xfId="42" applyFont="1" applyBorder="1" applyAlignment="1">
      <alignment/>
    </xf>
    <xf numFmtId="43" fontId="2" fillId="0" borderId="18" xfId="42" applyFont="1" applyBorder="1" applyAlignment="1">
      <alignment/>
    </xf>
    <xf numFmtId="4" fontId="0" fillId="0" borderId="19" xfId="0" applyNumberFormat="1" applyBorder="1" applyAlignment="1">
      <alignment/>
    </xf>
    <xf numFmtId="43" fontId="2" fillId="0" borderId="17" xfId="42" applyFont="1" applyBorder="1" applyAlignment="1">
      <alignment/>
    </xf>
    <xf numFmtId="43" fontId="2" fillId="0" borderId="11" xfId="42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22" xfId="0" applyBorder="1" applyAlignment="1">
      <alignment/>
    </xf>
    <xf numFmtId="0" fontId="4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Border="1" applyAlignment="1">
      <alignment horizontal="right" wrapText="1" shrinkToFit="1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4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 shrinkToFi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 shrinkToFit="1"/>
    </xf>
    <xf numFmtId="4" fontId="2" fillId="0" borderId="10" xfId="0" applyNumberFormat="1" applyFont="1" applyBorder="1" applyAlignment="1">
      <alignment horizontal="right"/>
    </xf>
    <xf numFmtId="176" fontId="2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 shrinkToFit="1"/>
    </xf>
    <xf numFmtId="176" fontId="0" fillId="0" borderId="10" xfId="42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wrapText="1"/>
    </xf>
    <xf numFmtId="176" fontId="5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 shrinkToFi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wrapText="1"/>
    </xf>
    <xf numFmtId="2" fontId="0" fillId="0" borderId="10" xfId="42" applyNumberFormat="1" applyFont="1" applyBorder="1" applyAlignment="1">
      <alignment/>
    </xf>
    <xf numFmtId="0" fontId="9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left" vertical="top" wrapText="1" shrinkToFi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109" sqref="D109"/>
    </sheetView>
  </sheetViews>
  <sheetFormatPr defaultColWidth="9.00390625" defaultRowHeight="12.75"/>
  <cols>
    <col min="1" max="1" width="5.125" style="68" customWidth="1"/>
    <col min="2" max="2" width="7.375" style="0" customWidth="1"/>
    <col min="3" max="3" width="28.00390625" style="0" customWidth="1"/>
    <col min="4" max="4" width="15.125" style="0" customWidth="1"/>
    <col min="5" max="5" width="15.75390625" style="0" customWidth="1"/>
    <col min="6" max="6" width="9.75390625" style="0" bestFit="1" customWidth="1"/>
  </cols>
  <sheetData>
    <row r="1" spans="1:9" s="69" customFormat="1" ht="12.75">
      <c r="A1" s="55"/>
      <c r="D1" s="69" t="s">
        <v>167</v>
      </c>
      <c r="E1" s="69" t="s">
        <v>162</v>
      </c>
      <c r="F1" s="69" t="s">
        <v>162</v>
      </c>
      <c r="G1" s="69" t="s">
        <v>162</v>
      </c>
      <c r="I1" s="69" t="s">
        <v>162</v>
      </c>
    </row>
    <row r="2" spans="1:4" s="69" customFormat="1" ht="12.75">
      <c r="A2" s="55"/>
      <c r="D2" s="69" t="s">
        <v>150</v>
      </c>
    </row>
    <row r="3" spans="1:4" s="69" customFormat="1" ht="12.75">
      <c r="A3" s="55"/>
      <c r="D3" s="69" t="s">
        <v>151</v>
      </c>
    </row>
    <row r="4" spans="1:4" s="69" customFormat="1" ht="12.75">
      <c r="A4" s="55"/>
      <c r="D4" s="69" t="s">
        <v>152</v>
      </c>
    </row>
    <row r="5" spans="1:4" s="69" customFormat="1" ht="12.75">
      <c r="A5" s="55"/>
      <c r="D5" s="69" t="s">
        <v>153</v>
      </c>
    </row>
    <row r="6" s="69" customFormat="1" ht="12.75">
      <c r="A6" s="55"/>
    </row>
    <row r="7" s="69" customFormat="1" ht="12.75">
      <c r="A7" s="55"/>
    </row>
    <row r="8" spans="1:2" s="69" customFormat="1" ht="12.75">
      <c r="A8" s="55"/>
      <c r="B8" s="69" t="s">
        <v>168</v>
      </c>
    </row>
    <row r="9" spans="1:5" s="69" customFormat="1" ht="12.75">
      <c r="A9" s="55"/>
      <c r="C9" s="69" t="s">
        <v>177</v>
      </c>
      <c r="E9" s="69" t="s">
        <v>162</v>
      </c>
    </row>
    <row r="10" s="69" customFormat="1" ht="12.75">
      <c r="A10" s="55"/>
    </row>
    <row r="11" s="69" customFormat="1" ht="12.75">
      <c r="A11" s="55"/>
    </row>
    <row r="12" s="69" customFormat="1" ht="12.75">
      <c r="A12" s="55"/>
    </row>
    <row r="13" spans="1:3" s="69" customFormat="1" ht="12.75">
      <c r="A13" s="55"/>
      <c r="C13" s="69" t="s">
        <v>178</v>
      </c>
    </row>
    <row r="14" s="69" customFormat="1" ht="12.75">
      <c r="A14" s="55"/>
    </row>
    <row r="15" spans="1:3" s="69" customFormat="1" ht="12.75">
      <c r="A15" s="55"/>
      <c r="C15" s="69" t="s">
        <v>179</v>
      </c>
    </row>
    <row r="16" s="69" customFormat="1" ht="12.75">
      <c r="A16" s="55"/>
    </row>
    <row r="17" spans="1:6" s="69" customFormat="1" ht="12.75">
      <c r="A17" s="84" t="s">
        <v>157</v>
      </c>
      <c r="B17" s="99" t="s">
        <v>158</v>
      </c>
      <c r="C17" s="84" t="s">
        <v>2</v>
      </c>
      <c r="D17" s="99" t="s">
        <v>159</v>
      </c>
      <c r="E17" s="84" t="s">
        <v>169</v>
      </c>
      <c r="F17" s="101" t="s">
        <v>4</v>
      </c>
    </row>
    <row r="18" spans="1:6" s="69" customFormat="1" ht="12.75">
      <c r="A18" s="96"/>
      <c r="B18" s="90"/>
      <c r="C18" s="97"/>
      <c r="D18" s="94" t="s">
        <v>163</v>
      </c>
      <c r="E18" s="96" t="s">
        <v>181</v>
      </c>
      <c r="F18" s="95"/>
    </row>
    <row r="19" spans="1:6" s="69" customFormat="1" ht="21" customHeight="1">
      <c r="A19" s="84">
        <v>900</v>
      </c>
      <c r="B19" s="98"/>
      <c r="C19" s="88" t="s">
        <v>160</v>
      </c>
      <c r="D19" s="100">
        <v>1558000</v>
      </c>
      <c r="E19" s="109">
        <v>753271.68</v>
      </c>
      <c r="F19" s="101">
        <v>48.35</v>
      </c>
    </row>
    <row r="20" spans="1:6" s="69" customFormat="1" ht="12.75">
      <c r="A20" s="96"/>
      <c r="B20" s="90"/>
      <c r="C20" s="97" t="s">
        <v>161</v>
      </c>
      <c r="D20" s="115"/>
      <c r="E20" s="116"/>
      <c r="F20" s="123"/>
    </row>
    <row r="21" spans="1:6" s="69" customFormat="1" ht="12.75">
      <c r="A21" s="84"/>
      <c r="B21" s="127">
        <v>90017</v>
      </c>
      <c r="C21" s="112" t="s">
        <v>182</v>
      </c>
      <c r="D21" s="120">
        <v>1558000</v>
      </c>
      <c r="E21" s="121">
        <v>753271.68</v>
      </c>
      <c r="F21" s="122">
        <f>E21/D21*100</f>
        <v>48.34863157894737</v>
      </c>
    </row>
    <row r="22" spans="1:6" s="69" customFormat="1" ht="12.75">
      <c r="A22" s="108"/>
      <c r="B22" s="57"/>
      <c r="C22" s="113" t="s">
        <v>165</v>
      </c>
      <c r="D22" s="57"/>
      <c r="E22" s="107"/>
      <c r="F22" s="111"/>
    </row>
    <row r="23" spans="1:6" s="69" customFormat="1" ht="12.75">
      <c r="A23" s="96"/>
      <c r="B23" s="90"/>
      <c r="C23" s="114" t="s">
        <v>183</v>
      </c>
      <c r="D23" s="117">
        <v>1558000</v>
      </c>
      <c r="E23" s="118">
        <v>753271.68</v>
      </c>
      <c r="F23" s="119">
        <f>E23/D23*100</f>
        <v>48.34863157894737</v>
      </c>
    </row>
    <row r="24" spans="1:6" s="69" customFormat="1" ht="12.75">
      <c r="A24" s="84"/>
      <c r="B24" s="98"/>
      <c r="C24" s="112" t="s">
        <v>166</v>
      </c>
      <c r="D24" s="98"/>
      <c r="E24" s="88"/>
      <c r="F24" s="110"/>
    </row>
    <row r="25" spans="1:6" s="69" customFormat="1" ht="12.75">
      <c r="A25" s="96"/>
      <c r="B25" s="90"/>
      <c r="C25" s="114" t="s">
        <v>184</v>
      </c>
      <c r="D25" s="117">
        <v>34346</v>
      </c>
      <c r="E25" s="118">
        <v>34346.09</v>
      </c>
      <c r="F25" s="119">
        <f>E25/D25*100</f>
        <v>100.00026203924766</v>
      </c>
    </row>
    <row r="26" spans="1:6" s="69" customFormat="1" ht="12.75">
      <c r="A26" s="66"/>
      <c r="B26" s="89"/>
      <c r="C26" s="89" t="s">
        <v>143</v>
      </c>
      <c r="D26" s="23">
        <f>D19+D25</f>
        <v>1592346</v>
      </c>
      <c r="E26" s="106">
        <f>E19+E25</f>
        <v>787617.77</v>
      </c>
      <c r="F26" s="73">
        <f>E26/D26*100</f>
        <v>49.46272794983</v>
      </c>
    </row>
    <row r="27" s="69" customFormat="1" ht="12.75">
      <c r="A27" s="55"/>
    </row>
    <row r="28" s="69" customFormat="1" ht="12.75">
      <c r="A28" s="55"/>
    </row>
    <row r="29" spans="1:3" s="69" customFormat="1" ht="12.75">
      <c r="A29" s="55"/>
      <c r="C29" s="69" t="s">
        <v>180</v>
      </c>
    </row>
    <row r="30" s="69" customFormat="1" ht="12.75">
      <c r="A30" s="55"/>
    </row>
    <row r="31" spans="1:6" s="69" customFormat="1" ht="12.75">
      <c r="A31" s="84" t="s">
        <v>157</v>
      </c>
      <c r="B31" s="99" t="s">
        <v>158</v>
      </c>
      <c r="C31" s="84" t="s">
        <v>2</v>
      </c>
      <c r="D31" s="99" t="s">
        <v>164</v>
      </c>
      <c r="E31" s="84" t="s">
        <v>169</v>
      </c>
      <c r="F31" s="101" t="s">
        <v>4</v>
      </c>
    </row>
    <row r="32" spans="1:6" s="69" customFormat="1" ht="12.75">
      <c r="A32" s="108"/>
      <c r="B32" s="57"/>
      <c r="C32" s="107"/>
      <c r="D32" s="129" t="s">
        <v>163</v>
      </c>
      <c r="E32" s="108" t="s">
        <v>170</v>
      </c>
      <c r="F32" s="111"/>
    </row>
    <row r="33" spans="1:6" s="69" customFormat="1" ht="20.25" customHeight="1">
      <c r="A33" s="84">
        <v>900</v>
      </c>
      <c r="B33" s="98"/>
      <c r="C33" s="88" t="s">
        <v>160</v>
      </c>
      <c r="D33" s="100">
        <v>1545000</v>
      </c>
      <c r="E33" s="109">
        <v>742481.67</v>
      </c>
      <c r="F33" s="125">
        <f>E33/D33*100</f>
        <v>48.057066019417476</v>
      </c>
    </row>
    <row r="34" spans="1:6" s="69" customFormat="1" ht="12.75">
      <c r="A34" s="108"/>
      <c r="B34" s="57"/>
      <c r="C34" s="107" t="s">
        <v>161</v>
      </c>
      <c r="D34" s="57"/>
      <c r="E34" s="107"/>
      <c r="F34" s="130"/>
    </row>
    <row r="35" spans="1:6" ht="12.75">
      <c r="A35" s="87"/>
      <c r="B35" s="56">
        <v>90017</v>
      </c>
      <c r="C35" s="49" t="s">
        <v>171</v>
      </c>
      <c r="D35" s="76">
        <f>D37+D41</f>
        <v>1545000</v>
      </c>
      <c r="E35" s="80">
        <f>E37+E41</f>
        <v>742481.6699999999</v>
      </c>
      <c r="F35" s="131">
        <f>E35/D35*100</f>
        <v>48.05706601941747</v>
      </c>
    </row>
    <row r="36" spans="1:6" ht="12.75">
      <c r="A36" s="87"/>
      <c r="B36" s="31"/>
      <c r="C36" s="49" t="s">
        <v>165</v>
      </c>
      <c r="D36" s="31"/>
      <c r="E36" s="49"/>
      <c r="F36" s="131"/>
    </row>
    <row r="37" spans="1:6" ht="12.75">
      <c r="A37" s="87"/>
      <c r="B37" s="31"/>
      <c r="C37" s="49" t="s">
        <v>172</v>
      </c>
      <c r="D37" s="76">
        <f>D39+D40</f>
        <v>1515000</v>
      </c>
      <c r="E37" s="80">
        <f>E39+E40</f>
        <v>714154.85</v>
      </c>
      <c r="F37" s="131">
        <f>E37/D37*100</f>
        <v>47.13893399339934</v>
      </c>
    </row>
    <row r="38" spans="1:6" ht="12.75">
      <c r="A38" s="87"/>
      <c r="B38" s="31"/>
      <c r="C38" s="49" t="s">
        <v>173</v>
      </c>
      <c r="D38" s="76"/>
      <c r="E38" s="49"/>
      <c r="F38" s="131"/>
    </row>
    <row r="39" spans="1:6" ht="12.75">
      <c r="A39" s="87"/>
      <c r="B39" s="31"/>
      <c r="C39" s="49" t="s">
        <v>174</v>
      </c>
      <c r="D39" s="76">
        <v>643800</v>
      </c>
      <c r="E39" s="80">
        <v>283675.29</v>
      </c>
      <c r="F39" s="131">
        <f>E39/D39*100</f>
        <v>44.0626421248835</v>
      </c>
    </row>
    <row r="40" spans="1:6" ht="12.75">
      <c r="A40" s="87"/>
      <c r="B40" s="31"/>
      <c r="C40" s="49" t="s">
        <v>175</v>
      </c>
      <c r="D40" s="76">
        <v>871200</v>
      </c>
      <c r="E40" s="80">
        <v>430479.56</v>
      </c>
      <c r="F40" s="131">
        <f>E40/D40*100</f>
        <v>49.41225436179982</v>
      </c>
    </row>
    <row r="41" spans="1:6" ht="19.5" customHeight="1">
      <c r="A41" s="82"/>
      <c r="B41" s="102"/>
      <c r="C41" s="37" t="s">
        <v>176</v>
      </c>
      <c r="D41" s="124">
        <v>30000</v>
      </c>
      <c r="E41" s="75">
        <v>28326.82</v>
      </c>
      <c r="F41" s="92">
        <f>E41/D41*100</f>
        <v>94.42273333333333</v>
      </c>
    </row>
    <row r="42" spans="1:6" ht="16.5" customHeight="1">
      <c r="A42" s="82"/>
      <c r="B42" s="102"/>
      <c r="C42" s="37" t="s">
        <v>185</v>
      </c>
      <c r="D42" s="102"/>
      <c r="E42" s="37">
        <v>659</v>
      </c>
      <c r="F42" s="86"/>
    </row>
    <row r="43" spans="1:6" ht="12.75">
      <c r="A43" s="83"/>
      <c r="B43" s="104"/>
      <c r="C43" s="47" t="s">
        <v>186</v>
      </c>
      <c r="D43" s="104"/>
      <c r="E43" s="47"/>
      <c r="F43" s="79"/>
    </row>
    <row r="44" spans="1:6" ht="12" customHeight="1">
      <c r="A44" s="82"/>
      <c r="B44" s="102"/>
      <c r="C44" s="37" t="s">
        <v>187</v>
      </c>
      <c r="D44" s="124">
        <v>47346</v>
      </c>
      <c r="E44" s="75">
        <v>44477.1</v>
      </c>
      <c r="F44" s="92">
        <f>E44/D44*100</f>
        <v>93.94056520086174</v>
      </c>
    </row>
    <row r="45" spans="1:6" ht="15" customHeight="1">
      <c r="A45" s="65"/>
      <c r="B45" s="64"/>
      <c r="C45" s="67" t="s">
        <v>143</v>
      </c>
      <c r="D45" s="23">
        <f>D33+D44</f>
        <v>1592346</v>
      </c>
      <c r="E45" s="106">
        <f>E33+E44+E42</f>
        <v>787617.77</v>
      </c>
      <c r="F45" s="73">
        <f>E45/D45*100</f>
        <v>49.46272794983</v>
      </c>
    </row>
    <row r="56" ht="12.75">
      <c r="C56" t="s">
        <v>188</v>
      </c>
    </row>
    <row r="59" ht="12.75">
      <c r="C59" t="s">
        <v>189</v>
      </c>
    </row>
    <row r="61" spans="1:6" ht="12.75">
      <c r="A61" s="84" t="s">
        <v>157</v>
      </c>
      <c r="B61" s="99" t="s">
        <v>158</v>
      </c>
      <c r="C61" s="84" t="s">
        <v>2</v>
      </c>
      <c r="D61" s="99" t="s">
        <v>159</v>
      </c>
      <c r="E61" s="84" t="s">
        <v>169</v>
      </c>
      <c r="F61" s="84" t="s">
        <v>4</v>
      </c>
    </row>
    <row r="62" spans="1:6" ht="13.5" customHeight="1">
      <c r="A62" s="85"/>
      <c r="B62" s="103"/>
      <c r="C62" s="85"/>
      <c r="D62" s="94" t="s">
        <v>163</v>
      </c>
      <c r="E62" s="96" t="s">
        <v>190</v>
      </c>
      <c r="F62" s="85"/>
    </row>
    <row r="63" spans="1:6" ht="15.75" customHeight="1">
      <c r="A63" s="84">
        <v>400</v>
      </c>
      <c r="B63" s="104"/>
      <c r="C63" s="88" t="s">
        <v>191</v>
      </c>
      <c r="D63" s="100">
        <v>136100</v>
      </c>
      <c r="E63" s="109">
        <v>64508.5</v>
      </c>
      <c r="F63" s="126">
        <f>E63/D63*100+F71</f>
        <v>94.82251065202618</v>
      </c>
    </row>
    <row r="64" spans="1:6" ht="12.75">
      <c r="A64" s="87"/>
      <c r="B64" s="31"/>
      <c r="C64" s="107" t="s">
        <v>199</v>
      </c>
      <c r="D64" s="31" t="s">
        <v>162</v>
      </c>
      <c r="E64" s="49"/>
      <c r="F64" s="49"/>
    </row>
    <row r="65" spans="1:6" ht="12.75">
      <c r="A65" s="82"/>
      <c r="B65" s="102"/>
      <c r="C65" s="97" t="s">
        <v>200</v>
      </c>
      <c r="D65" s="102"/>
      <c r="E65" s="37"/>
      <c r="F65" s="37"/>
    </row>
    <row r="66" spans="1:6" ht="12.75">
      <c r="A66" s="87"/>
      <c r="B66" s="56">
        <v>40002</v>
      </c>
      <c r="C66" s="49" t="s">
        <v>192</v>
      </c>
      <c r="D66" s="76">
        <v>136100</v>
      </c>
      <c r="E66" s="80">
        <v>64508.5</v>
      </c>
      <c r="F66" s="81">
        <f>E66/D66*100</f>
        <v>47.39786921381337</v>
      </c>
    </row>
    <row r="67" spans="1:6" ht="12.75">
      <c r="A67" s="87"/>
      <c r="B67" s="31"/>
      <c r="C67" s="49" t="s">
        <v>165</v>
      </c>
      <c r="D67" s="31"/>
      <c r="E67" s="49"/>
      <c r="F67" s="49"/>
    </row>
    <row r="68" spans="1:6" ht="12.75">
      <c r="A68" s="82"/>
      <c r="B68" s="102"/>
      <c r="C68" s="37" t="s">
        <v>193</v>
      </c>
      <c r="D68" s="124">
        <v>136100</v>
      </c>
      <c r="E68" s="75">
        <v>64508.5</v>
      </c>
      <c r="F68" s="77">
        <f>E68/D68*100</f>
        <v>47.39786921381337</v>
      </c>
    </row>
    <row r="69" spans="1:6" ht="12.75">
      <c r="A69" s="83"/>
      <c r="B69" s="104"/>
      <c r="C69" s="47" t="s">
        <v>194</v>
      </c>
      <c r="D69" s="104"/>
      <c r="E69" s="47"/>
      <c r="F69" s="47"/>
    </row>
    <row r="70" spans="1:6" ht="12.75">
      <c r="A70" s="82"/>
      <c r="B70" s="102"/>
      <c r="C70" s="37" t="s">
        <v>195</v>
      </c>
      <c r="D70" s="102">
        <v>69</v>
      </c>
      <c r="E70" s="37">
        <v>69.16</v>
      </c>
      <c r="F70" s="77">
        <f>E70/D70*100</f>
        <v>100.23188405797102</v>
      </c>
    </row>
    <row r="71" spans="1:6" ht="12.75">
      <c r="A71" s="65"/>
      <c r="B71" s="64"/>
      <c r="C71" s="89" t="s">
        <v>196</v>
      </c>
      <c r="D71" s="23">
        <f>D63+D70</f>
        <v>136169</v>
      </c>
      <c r="E71" s="23">
        <f>E63+E70</f>
        <v>64577.66</v>
      </c>
      <c r="F71" s="73">
        <f>E71/D71*100</f>
        <v>47.42464143821281</v>
      </c>
    </row>
    <row r="74" ht="12.75">
      <c r="C74" t="s">
        <v>197</v>
      </c>
    </row>
    <row r="76" spans="1:6" ht="12.75">
      <c r="A76" s="84" t="s">
        <v>157</v>
      </c>
      <c r="B76" s="99" t="s">
        <v>158</v>
      </c>
      <c r="C76" s="84" t="s">
        <v>198</v>
      </c>
      <c r="D76" s="99" t="s">
        <v>159</v>
      </c>
      <c r="E76" s="84" t="s">
        <v>169</v>
      </c>
      <c r="F76" s="101" t="s">
        <v>4</v>
      </c>
    </row>
    <row r="77" spans="1:6" ht="12.75">
      <c r="A77" s="108"/>
      <c r="B77" s="129"/>
      <c r="C77" s="108"/>
      <c r="D77" s="129" t="s">
        <v>163</v>
      </c>
      <c r="E77" s="108" t="s">
        <v>190</v>
      </c>
      <c r="F77" s="128"/>
    </row>
    <row r="78" spans="1:6" ht="18.75" customHeight="1">
      <c r="A78" s="84">
        <v>400</v>
      </c>
      <c r="B78" s="104"/>
      <c r="C78" s="88" t="s">
        <v>191</v>
      </c>
      <c r="D78" s="100">
        <f>D81</f>
        <v>134169</v>
      </c>
      <c r="E78" s="109">
        <f>E81</f>
        <v>60201.92</v>
      </c>
      <c r="F78" s="125">
        <f>E78/D78*100</f>
        <v>44.870215921710674</v>
      </c>
    </row>
    <row r="79" spans="1:6" ht="12.75">
      <c r="A79" s="87"/>
      <c r="B79" s="31"/>
      <c r="C79" s="107" t="s">
        <v>199</v>
      </c>
      <c r="D79" s="31"/>
      <c r="E79" s="49"/>
      <c r="F79" s="78"/>
    </row>
    <row r="80" spans="1:6" ht="12.75">
      <c r="A80" s="87"/>
      <c r="B80" s="31"/>
      <c r="C80" s="107" t="s">
        <v>200</v>
      </c>
      <c r="D80" s="31"/>
      <c r="E80" s="49"/>
      <c r="F80" s="78"/>
    </row>
    <row r="81" spans="1:6" ht="12.75">
      <c r="A81" s="87"/>
      <c r="B81" s="56">
        <v>40002</v>
      </c>
      <c r="C81" s="49" t="s">
        <v>192</v>
      </c>
      <c r="D81" s="76">
        <f>D83+D87</f>
        <v>134169</v>
      </c>
      <c r="E81" s="80">
        <f>E83+E87</f>
        <v>60201.92</v>
      </c>
      <c r="F81" s="131">
        <f>E81/D81*100</f>
        <v>44.870215921710674</v>
      </c>
    </row>
    <row r="82" spans="1:6" ht="12.75">
      <c r="A82" s="87"/>
      <c r="B82" s="31"/>
      <c r="C82" s="49" t="s">
        <v>165</v>
      </c>
      <c r="D82" s="31"/>
      <c r="E82" s="49"/>
      <c r="F82" s="131"/>
    </row>
    <row r="83" spans="1:6" ht="12.75">
      <c r="A83" s="87"/>
      <c r="B83" s="31"/>
      <c r="C83" s="49" t="s">
        <v>172</v>
      </c>
      <c r="D83" s="76">
        <f>D85+D86</f>
        <v>124169</v>
      </c>
      <c r="E83" s="80">
        <f>E85+E86</f>
        <v>58496.92</v>
      </c>
      <c r="F83" s="131">
        <f>E83/D83*100</f>
        <v>47.11072812054539</v>
      </c>
    </row>
    <row r="84" spans="1:6" ht="12.75">
      <c r="A84" s="87"/>
      <c r="B84" s="31"/>
      <c r="C84" s="49" t="s">
        <v>173</v>
      </c>
      <c r="D84" s="31"/>
      <c r="E84" s="49"/>
      <c r="F84" s="131"/>
    </row>
    <row r="85" spans="1:6" ht="12.75">
      <c r="A85" s="87"/>
      <c r="B85" s="31"/>
      <c r="C85" s="49" t="s">
        <v>174</v>
      </c>
      <c r="D85" s="76">
        <v>61215</v>
      </c>
      <c r="E85" s="80">
        <v>30595.02</v>
      </c>
      <c r="F85" s="131">
        <f>E85/D85*100</f>
        <v>49.9796128399902</v>
      </c>
    </row>
    <row r="86" spans="1:6" ht="12.75">
      <c r="A86" s="87"/>
      <c r="B86" s="31"/>
      <c r="C86" s="49" t="s">
        <v>175</v>
      </c>
      <c r="D86" s="76">
        <v>62954</v>
      </c>
      <c r="E86" s="80">
        <v>27901.9</v>
      </c>
      <c r="F86" s="131">
        <f>E86/D86*100</f>
        <v>44.32109159068526</v>
      </c>
    </row>
    <row r="87" spans="1:6" ht="18.75" customHeight="1">
      <c r="A87" s="82"/>
      <c r="B87" s="102"/>
      <c r="C87" s="37" t="s">
        <v>176</v>
      </c>
      <c r="D87" s="124">
        <v>10000</v>
      </c>
      <c r="E87" s="75">
        <v>1705</v>
      </c>
      <c r="F87" s="92">
        <f>E87/D87*100</f>
        <v>17.05</v>
      </c>
    </row>
    <row r="88" spans="1:6" ht="19.5" customHeight="1">
      <c r="A88" s="82"/>
      <c r="B88" s="102"/>
      <c r="C88" s="37" t="s">
        <v>185</v>
      </c>
      <c r="D88" s="102"/>
      <c r="E88" s="37">
        <v>423</v>
      </c>
      <c r="F88" s="92"/>
    </row>
    <row r="89" spans="1:6" ht="12.75">
      <c r="A89" s="83"/>
      <c r="B89" s="104"/>
      <c r="C89" s="47" t="s">
        <v>186</v>
      </c>
      <c r="D89" s="105"/>
      <c r="E89" s="47"/>
      <c r="F89" s="91"/>
    </row>
    <row r="90" spans="1:6" ht="12.75">
      <c r="A90" s="82"/>
      <c r="B90" s="102"/>
      <c r="C90" s="37" t="s">
        <v>187</v>
      </c>
      <c r="D90" s="124">
        <v>2000</v>
      </c>
      <c r="E90" s="75">
        <v>3952.74</v>
      </c>
      <c r="F90" s="92">
        <f>E90/D90*100</f>
        <v>197.637</v>
      </c>
    </row>
    <row r="91" spans="1:6" ht="12.75">
      <c r="A91" s="65"/>
      <c r="B91" s="64"/>
      <c r="C91" s="89" t="s">
        <v>201</v>
      </c>
      <c r="D91" s="23">
        <f>D78+D90</f>
        <v>136169</v>
      </c>
      <c r="E91" s="23">
        <f>E78+E88+E90</f>
        <v>64577.659999999996</v>
      </c>
      <c r="F91" s="93">
        <f>E91/D91*100</f>
        <v>47.4246414382128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6.00390625" style="0" customWidth="1"/>
    <col min="2" max="3" width="7.75390625" style="0" customWidth="1"/>
    <col min="4" max="4" width="35.125" style="27" customWidth="1"/>
    <col min="5" max="5" width="14.375" style="0" customWidth="1"/>
    <col min="6" max="6" width="5.375" style="0" hidden="1" customWidth="1"/>
    <col min="7" max="7" width="24.875" style="0" hidden="1" customWidth="1"/>
    <col min="8" max="8" width="13.875" style="0" customWidth="1"/>
    <col min="9" max="9" width="13.75390625" style="71" customWidth="1"/>
    <col min="10" max="13" width="24.875" style="0" customWidth="1"/>
    <col min="14" max="14" width="13.00390625" style="0" customWidth="1"/>
  </cols>
  <sheetData>
    <row r="2" spans="4:9" s="69" customFormat="1" ht="12.75">
      <c r="D2" s="160"/>
      <c r="E2" s="69" t="s">
        <v>280</v>
      </c>
      <c r="I2" s="74"/>
    </row>
    <row r="3" spans="4:9" s="69" customFormat="1" ht="12.75">
      <c r="D3" s="160"/>
      <c r="E3" s="69" t="s">
        <v>150</v>
      </c>
      <c r="I3" s="74"/>
    </row>
    <row r="4" spans="4:9" s="69" customFormat="1" ht="12.75">
      <c r="D4" s="160"/>
      <c r="E4" s="69" t="s">
        <v>151</v>
      </c>
      <c r="I4" s="74"/>
    </row>
    <row r="5" spans="4:9" s="69" customFormat="1" ht="12.75">
      <c r="D5" s="160"/>
      <c r="E5" s="69" t="s">
        <v>152</v>
      </c>
      <c r="I5" s="74"/>
    </row>
    <row r="6" spans="4:9" s="69" customFormat="1" ht="12.75">
      <c r="D6" s="160"/>
      <c r="E6" s="69" t="s">
        <v>232</v>
      </c>
      <c r="I6" s="74"/>
    </row>
    <row r="7" spans="4:9" s="69" customFormat="1" ht="12.75">
      <c r="D7" s="160"/>
      <c r="I7" s="74"/>
    </row>
    <row r="9" spans="3:4" ht="12.75">
      <c r="C9" s="183" t="s">
        <v>281</v>
      </c>
      <c r="D9" s="184"/>
    </row>
    <row r="13" spans="1:15" ht="27.75" customHeight="1">
      <c r="A13" s="4" t="s">
        <v>0</v>
      </c>
      <c r="B13" s="4" t="s">
        <v>1</v>
      </c>
      <c r="C13" s="4" t="s">
        <v>5</v>
      </c>
      <c r="D13" s="32" t="s">
        <v>2</v>
      </c>
      <c r="E13" s="4" t="s">
        <v>233</v>
      </c>
      <c r="F13" s="70"/>
      <c r="G13" s="70"/>
      <c r="H13" s="70" t="s">
        <v>3</v>
      </c>
      <c r="I13" s="72" t="s">
        <v>156</v>
      </c>
      <c r="J13" s="50"/>
      <c r="K13" s="50"/>
      <c r="L13" s="50"/>
      <c r="M13" s="50"/>
      <c r="N13" s="50"/>
      <c r="O13" s="50"/>
    </row>
    <row r="14" spans="1:15" ht="27.75" customHeight="1">
      <c r="A14" s="4"/>
      <c r="B14" s="4"/>
      <c r="C14" s="4"/>
      <c r="D14" s="161" t="s">
        <v>249</v>
      </c>
      <c r="E14" s="4"/>
      <c r="F14" s="70"/>
      <c r="G14" s="70"/>
      <c r="H14" s="70"/>
      <c r="I14" s="72"/>
      <c r="J14" s="50"/>
      <c r="K14" s="50"/>
      <c r="L14" s="50"/>
      <c r="M14" s="50"/>
      <c r="N14" s="50"/>
      <c r="O14" s="50"/>
    </row>
    <row r="15" spans="1:9" ht="21.75" customHeight="1">
      <c r="A15" s="5" t="s">
        <v>7</v>
      </c>
      <c r="B15" s="32"/>
      <c r="C15" s="4"/>
      <c r="D15" s="162" t="s">
        <v>6</v>
      </c>
      <c r="E15" s="7">
        <v>757173</v>
      </c>
      <c r="F15" s="11"/>
      <c r="G15" s="11"/>
      <c r="H15" s="137">
        <v>754172.61</v>
      </c>
      <c r="I15" s="172">
        <f>H15*100/E15</f>
        <v>99.60373785119121</v>
      </c>
    </row>
    <row r="16" spans="1:9" ht="30.75" customHeight="1">
      <c r="A16" s="9"/>
      <c r="B16" s="30" t="s">
        <v>202</v>
      </c>
      <c r="C16" s="9"/>
      <c r="D16" s="163" t="s">
        <v>250</v>
      </c>
      <c r="E16" s="139">
        <v>757173</v>
      </c>
      <c r="F16" s="11"/>
      <c r="G16" s="11"/>
      <c r="H16" s="20">
        <v>754172.61</v>
      </c>
      <c r="I16" s="153">
        <f>H16*100/E16</f>
        <v>99.60373785119121</v>
      </c>
    </row>
    <row r="17" spans="1:9" ht="30.75" customHeight="1">
      <c r="A17" s="9"/>
      <c r="B17" s="30"/>
      <c r="C17" s="9">
        <v>6050</v>
      </c>
      <c r="D17" s="163" t="s">
        <v>9</v>
      </c>
      <c r="E17" s="139">
        <v>176589</v>
      </c>
      <c r="F17" s="11"/>
      <c r="G17" s="11"/>
      <c r="H17" s="20">
        <v>173588.65</v>
      </c>
      <c r="I17" s="153">
        <f>H17*100/E17</f>
        <v>98.30094173476265</v>
      </c>
    </row>
    <row r="18" spans="1:9" ht="26.25" customHeight="1">
      <c r="A18" s="9"/>
      <c r="B18" s="30"/>
      <c r="C18" s="9">
        <v>6058</v>
      </c>
      <c r="D18" s="164" t="s">
        <v>9</v>
      </c>
      <c r="E18" s="140">
        <v>360524</v>
      </c>
      <c r="F18" s="11"/>
      <c r="G18" s="11"/>
      <c r="H18" s="20">
        <v>360524</v>
      </c>
      <c r="I18" s="153">
        <f>H18*100/E18</f>
        <v>100</v>
      </c>
    </row>
    <row r="19" spans="1:9" ht="43.5" customHeight="1">
      <c r="A19" s="9"/>
      <c r="B19" s="30"/>
      <c r="C19" s="9">
        <v>6059</v>
      </c>
      <c r="D19" s="164" t="s">
        <v>251</v>
      </c>
      <c r="E19" s="12">
        <v>220060</v>
      </c>
      <c r="F19" s="11"/>
      <c r="G19" s="11"/>
      <c r="H19" s="20">
        <v>220059.96</v>
      </c>
      <c r="I19" s="153">
        <f>H19*100/E19</f>
        <v>99.99998182313914</v>
      </c>
    </row>
    <row r="20" spans="1:9" ht="68.25" customHeight="1">
      <c r="A20" s="9"/>
      <c r="B20" s="30"/>
      <c r="C20" s="9"/>
      <c r="D20" s="170" t="s">
        <v>252</v>
      </c>
      <c r="E20" s="171">
        <v>731473</v>
      </c>
      <c r="F20" s="11"/>
      <c r="G20" s="11"/>
      <c r="H20" s="137">
        <v>147888.67</v>
      </c>
      <c r="I20" s="172">
        <f aca="true" t="shared" si="0" ref="I20:I56">H20*100/E20</f>
        <v>20.217926020509303</v>
      </c>
    </row>
    <row r="21" spans="1:9" ht="24.75" customHeight="1">
      <c r="A21" s="9"/>
      <c r="B21" s="30"/>
      <c r="C21" s="9"/>
      <c r="D21" s="164" t="s">
        <v>253</v>
      </c>
      <c r="E21" s="12">
        <v>150889</v>
      </c>
      <c r="F21" s="11"/>
      <c r="G21" s="11"/>
      <c r="H21" s="20">
        <v>147888.67</v>
      </c>
      <c r="I21" s="153">
        <f t="shared" si="0"/>
        <v>98.01156479266217</v>
      </c>
    </row>
    <row r="22" spans="1:9" ht="24.75" customHeight="1">
      <c r="A22" s="9"/>
      <c r="B22" s="30"/>
      <c r="C22" s="9"/>
      <c r="D22" s="164" t="s">
        <v>254</v>
      </c>
      <c r="E22" s="12">
        <v>360524</v>
      </c>
      <c r="F22" s="11"/>
      <c r="G22" s="11"/>
      <c r="H22" s="20">
        <v>360524</v>
      </c>
      <c r="I22" s="153">
        <f t="shared" si="0"/>
        <v>100</v>
      </c>
    </row>
    <row r="23" spans="1:9" ht="24.75" customHeight="1">
      <c r="A23" s="9"/>
      <c r="B23" s="30"/>
      <c r="C23" s="9"/>
      <c r="D23" s="164" t="s">
        <v>255</v>
      </c>
      <c r="E23" s="12">
        <v>220060</v>
      </c>
      <c r="F23" s="11"/>
      <c r="G23" s="11"/>
      <c r="H23" s="20">
        <v>220059.96</v>
      </c>
      <c r="I23" s="153">
        <f t="shared" si="0"/>
        <v>99.99998182313914</v>
      </c>
    </row>
    <row r="24" spans="1:9" ht="52.5" customHeight="1">
      <c r="A24" s="9"/>
      <c r="B24" s="30"/>
      <c r="C24" s="9"/>
      <c r="D24" s="170" t="s">
        <v>256</v>
      </c>
      <c r="E24" s="171">
        <v>5700</v>
      </c>
      <c r="F24" s="11"/>
      <c r="G24" s="11"/>
      <c r="H24" s="137">
        <v>5700</v>
      </c>
      <c r="I24" s="172">
        <f t="shared" si="0"/>
        <v>100</v>
      </c>
    </row>
    <row r="25" spans="1:9" ht="29.25" customHeight="1">
      <c r="A25" s="9"/>
      <c r="B25" s="30"/>
      <c r="C25" s="9"/>
      <c r="D25" s="164" t="s">
        <v>257</v>
      </c>
      <c r="E25" s="12">
        <v>5700</v>
      </c>
      <c r="F25" s="11"/>
      <c r="G25" s="11"/>
      <c r="H25" s="20">
        <v>5700</v>
      </c>
      <c r="I25" s="153">
        <f t="shared" si="0"/>
        <v>100</v>
      </c>
    </row>
    <row r="26" spans="1:9" ht="84" customHeight="1">
      <c r="A26" s="9"/>
      <c r="B26" s="30"/>
      <c r="C26" s="9"/>
      <c r="D26" s="170" t="s">
        <v>258</v>
      </c>
      <c r="E26" s="171">
        <v>18000</v>
      </c>
      <c r="F26" s="11"/>
      <c r="G26" s="11"/>
      <c r="H26" s="137">
        <v>17999.99</v>
      </c>
      <c r="I26" s="172">
        <f t="shared" si="0"/>
        <v>99.99994444444445</v>
      </c>
    </row>
    <row r="27" spans="1:9" ht="33" customHeight="1">
      <c r="A27" s="9"/>
      <c r="B27" s="30"/>
      <c r="C27" s="9"/>
      <c r="D27" s="173" t="s">
        <v>253</v>
      </c>
      <c r="E27" s="12">
        <v>18000</v>
      </c>
      <c r="F27" s="11"/>
      <c r="G27" s="11"/>
      <c r="H27" s="20">
        <v>17999.99</v>
      </c>
      <c r="I27" s="153">
        <f t="shared" si="0"/>
        <v>99.99994444444445</v>
      </c>
    </row>
    <row r="28" spans="1:9" ht="55.5" customHeight="1">
      <c r="A28" s="9"/>
      <c r="B28" s="30"/>
      <c r="C28" s="9"/>
      <c r="D28" s="170" t="s">
        <v>259</v>
      </c>
      <c r="E28" s="171">
        <v>2000</v>
      </c>
      <c r="F28" s="158"/>
      <c r="G28" s="158"/>
      <c r="H28" s="137">
        <v>1999.99</v>
      </c>
      <c r="I28" s="172">
        <f t="shared" si="0"/>
        <v>99.9995</v>
      </c>
    </row>
    <row r="29" spans="1:9" ht="30.75" customHeight="1">
      <c r="A29" s="9"/>
      <c r="B29" s="30"/>
      <c r="C29" s="9"/>
      <c r="D29" s="173" t="s">
        <v>253</v>
      </c>
      <c r="E29" s="133">
        <v>2000</v>
      </c>
      <c r="F29" s="144"/>
      <c r="G29" s="144"/>
      <c r="H29" s="145">
        <v>1999.99</v>
      </c>
      <c r="I29" s="174">
        <f t="shared" si="0"/>
        <v>99.9995</v>
      </c>
    </row>
    <row r="30" spans="1:9" ht="16.5" customHeight="1">
      <c r="A30" s="44">
        <v>600</v>
      </c>
      <c r="B30" s="48"/>
      <c r="C30" s="141"/>
      <c r="D30" s="165" t="s">
        <v>20</v>
      </c>
      <c r="E30" s="142">
        <v>861850</v>
      </c>
      <c r="F30" s="11"/>
      <c r="G30" s="11"/>
      <c r="H30" s="23">
        <v>861761.38</v>
      </c>
      <c r="I30" s="153">
        <f t="shared" si="0"/>
        <v>99.98971746823693</v>
      </c>
    </row>
    <row r="31" spans="1:9" ht="15.75" customHeight="1">
      <c r="A31" s="9"/>
      <c r="B31" s="9">
        <v>60016</v>
      </c>
      <c r="C31" s="9"/>
      <c r="D31" s="166" t="s">
        <v>141</v>
      </c>
      <c r="E31" s="175">
        <v>861850</v>
      </c>
      <c r="F31" s="144"/>
      <c r="G31" s="144"/>
      <c r="H31" s="145">
        <v>861761.38</v>
      </c>
      <c r="I31" s="153">
        <f>H31*100/E31</f>
        <v>99.98971746823693</v>
      </c>
    </row>
    <row r="32" spans="1:9" ht="36.75" customHeight="1">
      <c r="A32" s="9"/>
      <c r="B32" s="9"/>
      <c r="C32" s="9">
        <v>6050</v>
      </c>
      <c r="D32" s="164" t="s">
        <v>144</v>
      </c>
      <c r="E32" s="175">
        <v>861850</v>
      </c>
      <c r="F32" s="144"/>
      <c r="G32" s="144"/>
      <c r="H32" s="145">
        <v>861761.38</v>
      </c>
      <c r="I32" s="153">
        <f t="shared" si="0"/>
        <v>99.98971746823693</v>
      </c>
    </row>
    <row r="33" spans="1:9" ht="41.25" customHeight="1">
      <c r="A33" s="9"/>
      <c r="B33" s="9"/>
      <c r="C33" s="9"/>
      <c r="D33" s="177" t="s">
        <v>262</v>
      </c>
      <c r="E33" s="148">
        <v>496850</v>
      </c>
      <c r="F33" s="137"/>
      <c r="G33" s="137"/>
      <c r="H33" s="137">
        <v>496846.53</v>
      </c>
      <c r="I33" s="172">
        <f t="shared" si="0"/>
        <v>99.99930160008051</v>
      </c>
    </row>
    <row r="34" spans="1:9" ht="39.75" customHeight="1">
      <c r="A34" s="9"/>
      <c r="B34" s="9"/>
      <c r="C34" s="9"/>
      <c r="D34" s="177" t="s">
        <v>261</v>
      </c>
      <c r="E34" s="171">
        <v>300000</v>
      </c>
      <c r="F34" s="137"/>
      <c r="G34" s="137"/>
      <c r="H34" s="137">
        <v>299947.25</v>
      </c>
      <c r="I34" s="172">
        <f t="shared" si="0"/>
        <v>99.98241666666667</v>
      </c>
    </row>
    <row r="35" spans="1:9" ht="39.75" customHeight="1">
      <c r="A35" s="9"/>
      <c r="B35" s="9"/>
      <c r="C35" s="9"/>
      <c r="D35" s="177" t="s">
        <v>260</v>
      </c>
      <c r="E35" s="171">
        <v>65000</v>
      </c>
      <c r="F35" s="137"/>
      <c r="G35" s="137"/>
      <c r="H35" s="137">
        <v>64967.6</v>
      </c>
      <c r="I35" s="172">
        <f t="shared" si="0"/>
        <v>99.95015384615385</v>
      </c>
    </row>
    <row r="36" spans="1:9" ht="21" customHeight="1">
      <c r="A36" s="9">
        <v>750</v>
      </c>
      <c r="B36" s="9"/>
      <c r="C36" s="9"/>
      <c r="D36" s="176" t="s">
        <v>263</v>
      </c>
      <c r="E36" s="171">
        <v>125000</v>
      </c>
      <c r="F36" s="137"/>
      <c r="G36" s="137"/>
      <c r="H36" s="137">
        <v>124998.69</v>
      </c>
      <c r="I36" s="172">
        <f t="shared" si="0"/>
        <v>99.998952</v>
      </c>
    </row>
    <row r="37" spans="1:9" ht="27" customHeight="1">
      <c r="A37" s="9"/>
      <c r="B37" s="9">
        <v>75023</v>
      </c>
      <c r="C37" s="9"/>
      <c r="D37" s="167" t="s">
        <v>264</v>
      </c>
      <c r="E37" s="133">
        <v>125000</v>
      </c>
      <c r="F37" s="145"/>
      <c r="G37" s="145"/>
      <c r="H37" s="145">
        <v>124998.69</v>
      </c>
      <c r="I37" s="174">
        <f t="shared" si="0"/>
        <v>99.998952</v>
      </c>
    </row>
    <row r="38" spans="1:9" ht="39.75" customHeight="1">
      <c r="A38" s="9"/>
      <c r="B38" s="9"/>
      <c r="C38" s="9">
        <v>6050</v>
      </c>
      <c r="D38" s="177" t="s">
        <v>265</v>
      </c>
      <c r="E38" s="171">
        <v>125000</v>
      </c>
      <c r="F38" s="137"/>
      <c r="G38" s="137"/>
      <c r="H38" s="137">
        <v>124998.69</v>
      </c>
      <c r="I38" s="172">
        <f t="shared" si="0"/>
        <v>99.998952</v>
      </c>
    </row>
    <row r="39" spans="1:9" ht="87.75" customHeight="1">
      <c r="A39" s="9"/>
      <c r="B39" s="9"/>
      <c r="C39" s="9"/>
      <c r="D39" s="177" t="s">
        <v>266</v>
      </c>
      <c r="E39" s="171">
        <v>125000</v>
      </c>
      <c r="F39" s="137"/>
      <c r="G39" s="137"/>
      <c r="H39" s="137">
        <v>124998.69</v>
      </c>
      <c r="I39" s="172">
        <f t="shared" si="0"/>
        <v>99.998952</v>
      </c>
    </row>
    <row r="40" spans="1:9" ht="27.75" customHeight="1">
      <c r="A40" s="9">
        <v>801</v>
      </c>
      <c r="B40" s="9"/>
      <c r="C40" s="9"/>
      <c r="D40" s="177" t="s">
        <v>267</v>
      </c>
      <c r="E40" s="171">
        <v>120000</v>
      </c>
      <c r="F40" s="137"/>
      <c r="G40" s="137"/>
      <c r="H40" s="137">
        <v>4880</v>
      </c>
      <c r="I40" s="172">
        <f t="shared" si="0"/>
        <v>4.066666666666666</v>
      </c>
    </row>
    <row r="41" spans="1:9" ht="27.75" customHeight="1">
      <c r="A41" s="9"/>
      <c r="B41" s="9">
        <v>80101</v>
      </c>
      <c r="C41" s="9"/>
      <c r="D41" s="178" t="s">
        <v>268</v>
      </c>
      <c r="E41" s="133">
        <v>120000</v>
      </c>
      <c r="F41" s="145"/>
      <c r="G41" s="145"/>
      <c r="H41" s="145">
        <v>4880</v>
      </c>
      <c r="I41" s="174">
        <f t="shared" si="0"/>
        <v>4.066666666666666</v>
      </c>
    </row>
    <row r="42" spans="1:9" ht="27.75" customHeight="1">
      <c r="A42" s="9"/>
      <c r="B42" s="9"/>
      <c r="C42" s="9">
        <v>6050</v>
      </c>
      <c r="D42" s="167" t="s">
        <v>269</v>
      </c>
      <c r="E42" s="133">
        <v>120000</v>
      </c>
      <c r="F42" s="145"/>
      <c r="G42" s="145"/>
      <c r="H42" s="145">
        <v>4880</v>
      </c>
      <c r="I42" s="174">
        <f t="shared" si="0"/>
        <v>4.066666666666666</v>
      </c>
    </row>
    <row r="43" spans="1:9" ht="27.75" customHeight="1">
      <c r="A43" s="9"/>
      <c r="B43" s="9"/>
      <c r="C43" s="9"/>
      <c r="D43" s="167" t="s">
        <v>270</v>
      </c>
      <c r="E43" s="133">
        <v>120000</v>
      </c>
      <c r="F43" s="145"/>
      <c r="G43" s="145"/>
      <c r="H43" s="145">
        <v>4880</v>
      </c>
      <c r="I43" s="174">
        <f t="shared" si="0"/>
        <v>4.066666666666666</v>
      </c>
    </row>
    <row r="44" spans="1:9" ht="24" customHeight="1">
      <c r="A44" s="147">
        <v>900</v>
      </c>
      <c r="B44" s="147"/>
      <c r="C44" s="147"/>
      <c r="D44" s="169" t="s">
        <v>220</v>
      </c>
      <c r="E44" s="148">
        <v>95000</v>
      </c>
      <c r="F44" s="137"/>
      <c r="G44" s="137"/>
      <c r="H44" s="137">
        <v>94914.56</v>
      </c>
      <c r="I44" s="153">
        <f t="shared" si="0"/>
        <v>99.91006315789474</v>
      </c>
    </row>
    <row r="45" spans="1:9" ht="24.75" customHeight="1">
      <c r="A45" s="9"/>
      <c r="B45" s="9">
        <v>90001</v>
      </c>
      <c r="C45" s="9"/>
      <c r="D45" s="168" t="s">
        <v>271</v>
      </c>
      <c r="E45" s="15">
        <v>60000</v>
      </c>
      <c r="F45" s="20"/>
      <c r="G45" s="20"/>
      <c r="H45" s="20">
        <v>59972.62</v>
      </c>
      <c r="I45" s="153">
        <f t="shared" si="0"/>
        <v>99.95436666666667</v>
      </c>
    </row>
    <row r="46" spans="1:9" ht="37.5" customHeight="1">
      <c r="A46" s="9"/>
      <c r="B46" s="9"/>
      <c r="C46" s="9">
        <v>6050</v>
      </c>
      <c r="D46" s="167" t="s">
        <v>144</v>
      </c>
      <c r="E46" s="15">
        <v>60000</v>
      </c>
      <c r="F46" s="20"/>
      <c r="G46" s="20"/>
      <c r="H46" s="20">
        <v>59972.62</v>
      </c>
      <c r="I46" s="153">
        <f t="shared" si="0"/>
        <v>99.95436666666667</v>
      </c>
    </row>
    <row r="47" spans="1:9" ht="27.75" customHeight="1">
      <c r="A47" s="9"/>
      <c r="B47" s="9"/>
      <c r="C47" s="9"/>
      <c r="D47" s="179" t="s">
        <v>272</v>
      </c>
      <c r="E47" s="15">
        <v>60000</v>
      </c>
      <c r="F47" s="20"/>
      <c r="G47" s="20"/>
      <c r="H47" s="20">
        <v>0</v>
      </c>
      <c r="I47" s="153">
        <f t="shared" si="0"/>
        <v>0</v>
      </c>
    </row>
    <row r="48" spans="1:9" ht="27.75" customHeight="1">
      <c r="A48" s="9"/>
      <c r="B48" s="9">
        <v>90015</v>
      </c>
      <c r="C48" s="9"/>
      <c r="D48" s="180" t="s">
        <v>120</v>
      </c>
      <c r="E48" s="15">
        <v>35000</v>
      </c>
      <c r="F48" s="20"/>
      <c r="G48" s="20"/>
      <c r="H48" s="20">
        <v>34941.94</v>
      </c>
      <c r="I48" s="153">
        <f t="shared" si="0"/>
        <v>99.83411428571429</v>
      </c>
    </row>
    <row r="49" spans="1:9" ht="27.75" customHeight="1">
      <c r="A49" s="9"/>
      <c r="B49" s="9"/>
      <c r="C49" s="9">
        <v>6050</v>
      </c>
      <c r="D49" s="180" t="s">
        <v>269</v>
      </c>
      <c r="E49" s="15">
        <v>35000</v>
      </c>
      <c r="F49" s="20"/>
      <c r="G49" s="20"/>
      <c r="H49" s="20">
        <v>34941.94</v>
      </c>
      <c r="I49" s="153">
        <f t="shared" si="0"/>
        <v>99.83411428571429</v>
      </c>
    </row>
    <row r="50" spans="1:9" ht="27.75" customHeight="1">
      <c r="A50" s="9"/>
      <c r="B50" s="9"/>
      <c r="C50" s="9"/>
      <c r="D50" s="179" t="s">
        <v>273</v>
      </c>
      <c r="E50" s="15">
        <v>35000</v>
      </c>
      <c r="F50" s="20"/>
      <c r="G50" s="20"/>
      <c r="H50" s="20">
        <v>34941.94</v>
      </c>
      <c r="I50" s="153">
        <f t="shared" si="0"/>
        <v>99.83411428571429</v>
      </c>
    </row>
    <row r="51" spans="1:9" ht="18" customHeight="1">
      <c r="A51" s="147">
        <v>926</v>
      </c>
      <c r="B51" s="147"/>
      <c r="C51" s="147"/>
      <c r="D51" s="169" t="s">
        <v>127</v>
      </c>
      <c r="E51" s="148">
        <v>2027000</v>
      </c>
      <c r="F51" s="137"/>
      <c r="G51" s="137"/>
      <c r="H51" s="137">
        <v>870021.3</v>
      </c>
      <c r="I51" s="153">
        <f t="shared" si="0"/>
        <v>42.92162308830785</v>
      </c>
    </row>
    <row r="52" spans="1:9" ht="14.25" customHeight="1">
      <c r="A52" s="9"/>
      <c r="B52" s="9">
        <v>92601</v>
      </c>
      <c r="C52" s="9"/>
      <c r="D52" s="168" t="s">
        <v>128</v>
      </c>
      <c r="E52" s="15">
        <v>2027000</v>
      </c>
      <c r="F52" s="20"/>
      <c r="G52" s="20"/>
      <c r="H52" s="20">
        <v>870021.3</v>
      </c>
      <c r="I52" s="153">
        <f t="shared" si="0"/>
        <v>42.92162308830785</v>
      </c>
    </row>
    <row r="53" spans="1:9" ht="37.5" customHeight="1">
      <c r="A53" s="9"/>
      <c r="B53" s="9"/>
      <c r="C53" s="9">
        <v>6050</v>
      </c>
      <c r="D53" s="167" t="s">
        <v>144</v>
      </c>
      <c r="E53" s="15">
        <v>2027000</v>
      </c>
      <c r="F53" s="20"/>
      <c r="G53" s="20"/>
      <c r="H53" s="20">
        <v>870021.3</v>
      </c>
      <c r="I53" s="153">
        <f t="shared" si="0"/>
        <v>42.92162308830785</v>
      </c>
    </row>
    <row r="54" spans="1:9" ht="25.5" customHeight="1">
      <c r="A54" s="9"/>
      <c r="B54" s="9"/>
      <c r="C54" s="9"/>
      <c r="D54" s="177" t="s">
        <v>222</v>
      </c>
      <c r="E54" s="181">
        <v>2005000</v>
      </c>
      <c r="F54" s="138"/>
      <c r="G54" s="138"/>
      <c r="H54" s="138">
        <v>848061.3</v>
      </c>
      <c r="I54" s="182">
        <f t="shared" si="0"/>
        <v>42.2973216957606</v>
      </c>
    </row>
    <row r="55" spans="1:9" ht="25.5" customHeight="1">
      <c r="A55" s="9"/>
      <c r="B55" s="9"/>
      <c r="C55" s="9"/>
      <c r="D55" s="177" t="s">
        <v>274</v>
      </c>
      <c r="E55" s="181">
        <v>22000</v>
      </c>
      <c r="F55" s="138"/>
      <c r="G55" s="138"/>
      <c r="H55" s="138">
        <v>21960</v>
      </c>
      <c r="I55" s="182">
        <f t="shared" si="0"/>
        <v>99.81818181818181</v>
      </c>
    </row>
    <row r="56" spans="1:9" ht="12.75">
      <c r="A56" s="11"/>
      <c r="B56" s="9"/>
      <c r="C56" s="9"/>
      <c r="D56" s="165" t="s">
        <v>142</v>
      </c>
      <c r="E56" s="190">
        <f>E15+E30+E36+E40+E44+E51</f>
        <v>3986023</v>
      </c>
      <c r="F56" s="191"/>
      <c r="G56" s="191"/>
      <c r="H56" s="7">
        <f>H51+H44+H40+H36+H30+H15</f>
        <v>2710748.54</v>
      </c>
      <c r="I56" s="192">
        <f t="shared" si="0"/>
        <v>68.00634466986267</v>
      </c>
    </row>
    <row r="61" ht="51" customHeight="1"/>
  </sheetData>
  <sheetProtection/>
  <printOptions/>
  <pageMargins left="0.75" right="0.75" top="0.51" bottom="0.26" header="0.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6.125" style="0" customWidth="1"/>
    <col min="4" max="4" width="26.375" style="0" customWidth="1"/>
    <col min="5" max="5" width="14.25390625" style="0" customWidth="1"/>
    <col min="6" max="6" width="14.875" style="0" customWidth="1"/>
    <col min="7" max="7" width="12.875" style="0" customWidth="1"/>
    <col min="8" max="8" width="0.12890625" style="0" customWidth="1"/>
  </cols>
  <sheetData>
    <row r="1" spans="1:13" ht="12.75">
      <c r="A1" s="31"/>
      <c r="B1" s="31"/>
      <c r="C1" s="31"/>
      <c r="D1" s="31"/>
      <c r="E1" s="207" t="s">
        <v>217</v>
      </c>
      <c r="F1" s="207"/>
      <c r="G1" s="207"/>
      <c r="H1" s="207"/>
      <c r="I1" s="31"/>
      <c r="J1" s="31"/>
      <c r="K1" s="31"/>
      <c r="L1" s="31"/>
      <c r="M1" s="31"/>
    </row>
    <row r="2" spans="1:13" ht="12.75">
      <c r="A2" s="31"/>
      <c r="B2" s="31"/>
      <c r="C2" s="31"/>
      <c r="D2" t="s">
        <v>145</v>
      </c>
      <c r="E2" s="207"/>
      <c r="F2" s="207"/>
      <c r="G2" s="207"/>
      <c r="H2" s="207"/>
      <c r="I2" s="31"/>
      <c r="J2" s="31"/>
      <c r="K2" s="31"/>
      <c r="L2" s="31"/>
      <c r="M2" s="31"/>
    </row>
    <row r="3" spans="1:13" ht="12.75">
      <c r="A3" s="31"/>
      <c r="B3" s="31"/>
      <c r="C3" s="31"/>
      <c r="D3" s="31"/>
      <c r="E3" s="207"/>
      <c r="F3" s="207"/>
      <c r="G3" s="207"/>
      <c r="H3" s="207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207"/>
      <c r="F4" s="207"/>
      <c r="G4" s="207"/>
      <c r="H4" s="207"/>
      <c r="I4" s="31"/>
      <c r="J4" s="31"/>
      <c r="K4" s="31"/>
      <c r="L4" s="31"/>
      <c r="M4" s="31"/>
    </row>
    <row r="5" spans="1:13" ht="21" customHeight="1">
      <c r="A5" s="31"/>
      <c r="B5" s="31"/>
      <c r="C5" s="31"/>
      <c r="D5" s="31"/>
      <c r="E5" s="207"/>
      <c r="F5" s="207"/>
      <c r="G5" s="207"/>
      <c r="H5" s="207"/>
      <c r="I5" s="31"/>
      <c r="J5" s="31"/>
      <c r="K5" s="31"/>
      <c r="L5" s="31"/>
      <c r="M5" s="31"/>
    </row>
    <row r="6" spans="6:8" ht="12.75">
      <c r="F6" s="51"/>
      <c r="G6" s="51"/>
      <c r="H6" s="51"/>
    </row>
    <row r="7" spans="1:8" ht="12.75">
      <c r="A7" s="208" t="s">
        <v>229</v>
      </c>
      <c r="B7" s="208"/>
      <c r="C7" s="208"/>
      <c r="D7" s="208"/>
      <c r="E7" s="208"/>
      <c r="F7" s="208"/>
      <c r="G7" s="208"/>
      <c r="H7" s="208"/>
    </row>
    <row r="8" spans="1:8" ht="12.75">
      <c r="A8" s="208"/>
      <c r="B8" s="208"/>
      <c r="C8" s="208"/>
      <c r="D8" s="208"/>
      <c r="E8" s="208"/>
      <c r="F8" s="208"/>
      <c r="G8" s="208"/>
      <c r="H8" s="208"/>
    </row>
    <row r="9" spans="1:8" ht="12.75">
      <c r="A9" s="208"/>
      <c r="B9" s="208"/>
      <c r="C9" s="208"/>
      <c r="D9" s="208"/>
      <c r="E9" s="208"/>
      <c r="F9" s="208"/>
      <c r="G9" s="208"/>
      <c r="H9" s="208"/>
    </row>
    <row r="10" spans="1:8" ht="12.75">
      <c r="A10" s="208"/>
      <c r="B10" s="208"/>
      <c r="C10" s="208"/>
      <c r="D10" s="208"/>
      <c r="E10" s="208"/>
      <c r="F10" s="208"/>
      <c r="G10" s="208"/>
      <c r="H10" s="208"/>
    </row>
    <row r="11" spans="4:8" ht="12.75">
      <c r="D11" s="203" t="s">
        <v>146</v>
      </c>
      <c r="E11" s="212"/>
      <c r="F11" s="51"/>
      <c r="G11" s="51"/>
      <c r="H11" s="51"/>
    </row>
    <row r="12" spans="1:8" ht="27" customHeight="1">
      <c r="A12" s="46" t="s">
        <v>0</v>
      </c>
      <c r="B12" s="46" t="s">
        <v>1</v>
      </c>
      <c r="C12" s="5" t="s">
        <v>5</v>
      </c>
      <c r="D12" s="46" t="s">
        <v>2</v>
      </c>
      <c r="E12" s="46" t="s">
        <v>218</v>
      </c>
      <c r="F12" s="46" t="s">
        <v>219</v>
      </c>
      <c r="G12" s="46" t="s">
        <v>148</v>
      </c>
      <c r="H12" s="51"/>
    </row>
    <row r="13" spans="1:8" ht="56.25" customHeight="1">
      <c r="A13" s="59" t="s">
        <v>134</v>
      </c>
      <c r="B13" s="59"/>
      <c r="C13" s="59"/>
      <c r="D13" s="146" t="s">
        <v>135</v>
      </c>
      <c r="E13" s="62">
        <v>105000</v>
      </c>
      <c r="F13" s="63">
        <v>79981.38</v>
      </c>
      <c r="G13" s="143">
        <v>76.17</v>
      </c>
      <c r="H13" s="51"/>
    </row>
    <row r="14" spans="1:7" ht="44.25" customHeight="1">
      <c r="A14" s="30"/>
      <c r="B14" s="30" t="s">
        <v>136</v>
      </c>
      <c r="C14" s="30"/>
      <c r="D14" s="136" t="s">
        <v>137</v>
      </c>
      <c r="E14" s="61">
        <v>105000</v>
      </c>
      <c r="F14" s="53">
        <v>79981.38</v>
      </c>
      <c r="G14" s="53">
        <v>76.17</v>
      </c>
    </row>
    <row r="15" spans="1:7" ht="38.25">
      <c r="A15" s="30"/>
      <c r="B15" s="30"/>
      <c r="C15" s="30" t="s">
        <v>138</v>
      </c>
      <c r="D15" s="14" t="s">
        <v>139</v>
      </c>
      <c r="E15" s="61">
        <v>105000</v>
      </c>
      <c r="F15" s="53">
        <v>79981.38</v>
      </c>
      <c r="G15" s="53">
        <v>76.17</v>
      </c>
    </row>
    <row r="16" spans="1:7" ht="12.75">
      <c r="A16" s="209" t="s">
        <v>143</v>
      </c>
      <c r="B16" s="210"/>
      <c r="C16" s="210"/>
      <c r="D16" s="211"/>
      <c r="E16" s="29">
        <v>105000</v>
      </c>
      <c r="F16" s="54">
        <v>79981.38</v>
      </c>
      <c r="G16" s="53">
        <v>76.17</v>
      </c>
    </row>
    <row r="17" spans="4:5" ht="12.75">
      <c r="D17" s="203" t="s">
        <v>147</v>
      </c>
      <c r="E17" s="203"/>
    </row>
    <row r="18" spans="1:7" ht="27" customHeight="1">
      <c r="A18" s="46" t="s">
        <v>0</v>
      </c>
      <c r="B18" s="46" t="s">
        <v>1</v>
      </c>
      <c r="C18" s="5" t="s">
        <v>5</v>
      </c>
      <c r="D18" s="46" t="s">
        <v>2</v>
      </c>
      <c r="E18" s="46" t="s">
        <v>218</v>
      </c>
      <c r="F18" s="46" t="s">
        <v>219</v>
      </c>
      <c r="G18" s="46" t="s">
        <v>148</v>
      </c>
    </row>
    <row r="19" spans="1:7" ht="12.75">
      <c r="A19" s="6">
        <v>851</v>
      </c>
      <c r="B19" s="5"/>
      <c r="C19" s="5"/>
      <c r="D19" s="16" t="s">
        <v>87</v>
      </c>
      <c r="E19" s="23">
        <v>141857</v>
      </c>
      <c r="F19" s="23">
        <v>54990.88</v>
      </c>
      <c r="G19" s="8">
        <v>38.77</v>
      </c>
    </row>
    <row r="20" spans="1:7" ht="12.75">
      <c r="A20" s="49"/>
      <c r="B20" s="9">
        <v>85153</v>
      </c>
      <c r="C20" s="9" t="s">
        <v>88</v>
      </c>
      <c r="D20" s="14" t="s">
        <v>89</v>
      </c>
      <c r="E20" s="20">
        <v>2000</v>
      </c>
      <c r="F20" s="20">
        <v>0</v>
      </c>
      <c r="G20" s="20">
        <v>0</v>
      </c>
    </row>
    <row r="21" spans="1:7" ht="12.75">
      <c r="A21" s="49"/>
      <c r="B21" s="9"/>
      <c r="C21" s="9">
        <v>4170</v>
      </c>
      <c r="D21" s="11" t="s">
        <v>65</v>
      </c>
      <c r="E21" s="20">
        <v>1000</v>
      </c>
      <c r="F21" s="20">
        <v>0</v>
      </c>
      <c r="G21" s="20">
        <v>0</v>
      </c>
    </row>
    <row r="22" spans="1:7" ht="12.75">
      <c r="A22" s="49"/>
      <c r="B22" s="9"/>
      <c r="C22" s="9">
        <v>4210</v>
      </c>
      <c r="D22" s="11" t="s">
        <v>15</v>
      </c>
      <c r="E22" s="21">
        <v>500</v>
      </c>
      <c r="F22" s="20">
        <v>0</v>
      </c>
      <c r="G22" s="20">
        <v>0</v>
      </c>
    </row>
    <row r="23" spans="1:7" ht="12.75">
      <c r="A23" s="49"/>
      <c r="B23" s="9"/>
      <c r="C23" s="9">
        <v>4300</v>
      </c>
      <c r="D23" s="11" t="s">
        <v>8</v>
      </c>
      <c r="E23" s="21">
        <v>500</v>
      </c>
      <c r="F23" s="20">
        <v>0</v>
      </c>
      <c r="G23" s="20">
        <v>0</v>
      </c>
    </row>
    <row r="24" spans="1:7" ht="12.75">
      <c r="A24" s="49"/>
      <c r="B24" s="9">
        <v>85154</v>
      </c>
      <c r="C24" s="9"/>
      <c r="D24" s="11" t="s">
        <v>90</v>
      </c>
      <c r="E24" s="20">
        <v>139857</v>
      </c>
      <c r="F24" s="20">
        <v>54990.88</v>
      </c>
      <c r="G24" s="13">
        <v>39.32</v>
      </c>
    </row>
    <row r="25" spans="1:7" ht="25.5">
      <c r="A25" s="49"/>
      <c r="B25" s="9"/>
      <c r="C25" s="9">
        <v>4110</v>
      </c>
      <c r="D25" s="14" t="s">
        <v>49</v>
      </c>
      <c r="E25" s="149">
        <v>7150</v>
      </c>
      <c r="F25" s="149">
        <v>2483.36</v>
      </c>
      <c r="G25" s="13">
        <v>34.73</v>
      </c>
    </row>
    <row r="26" spans="1:7" ht="12.75">
      <c r="A26" s="49"/>
      <c r="B26" s="9"/>
      <c r="C26" s="9">
        <v>4120</v>
      </c>
      <c r="D26" s="14" t="s">
        <v>13</v>
      </c>
      <c r="E26" s="20">
        <v>288</v>
      </c>
      <c r="F26" s="11">
        <v>39.2</v>
      </c>
      <c r="G26" s="13">
        <v>13.61</v>
      </c>
    </row>
    <row r="27" spans="1:7" ht="12.75">
      <c r="A27" s="49"/>
      <c r="B27" s="9"/>
      <c r="C27" s="9">
        <v>4170</v>
      </c>
      <c r="D27" s="14" t="s">
        <v>14</v>
      </c>
      <c r="E27" s="20">
        <v>68000</v>
      </c>
      <c r="F27" s="20">
        <v>27621.88</v>
      </c>
      <c r="G27" s="13">
        <v>40.62</v>
      </c>
    </row>
    <row r="28" spans="1:7" ht="25.5">
      <c r="A28" s="49"/>
      <c r="B28" s="9"/>
      <c r="C28" s="9">
        <v>4210</v>
      </c>
      <c r="D28" s="14" t="s">
        <v>91</v>
      </c>
      <c r="E28" s="20">
        <v>7000</v>
      </c>
      <c r="F28" s="20">
        <v>2002.09</v>
      </c>
      <c r="G28" s="13">
        <v>28.6</v>
      </c>
    </row>
    <row r="29" spans="1:7" ht="12.75">
      <c r="A29" s="49"/>
      <c r="B29" s="9"/>
      <c r="C29" s="9">
        <v>4260</v>
      </c>
      <c r="D29" s="14" t="s">
        <v>27</v>
      </c>
      <c r="E29" s="20">
        <v>10500</v>
      </c>
      <c r="F29" s="20">
        <v>7820.82</v>
      </c>
      <c r="G29" s="13">
        <v>74.48</v>
      </c>
    </row>
    <row r="30" spans="1:7" ht="12.75">
      <c r="A30" s="49"/>
      <c r="B30" s="9"/>
      <c r="C30" s="9">
        <v>4270</v>
      </c>
      <c r="D30" s="14" t="s">
        <v>24</v>
      </c>
      <c r="E30" s="20">
        <v>20819</v>
      </c>
      <c r="F30" s="20">
        <v>12875.09</v>
      </c>
      <c r="G30" s="13">
        <v>61.84</v>
      </c>
    </row>
    <row r="31" spans="1:7" ht="12.75">
      <c r="A31" s="49"/>
      <c r="B31" s="9"/>
      <c r="C31" s="9">
        <v>4300</v>
      </c>
      <c r="D31" s="14" t="s">
        <v>8</v>
      </c>
      <c r="E31" s="20">
        <v>22000</v>
      </c>
      <c r="F31" s="20">
        <v>937.39</v>
      </c>
      <c r="G31" s="13">
        <v>4.26</v>
      </c>
    </row>
    <row r="32" spans="1:7" ht="25.5">
      <c r="A32" s="49"/>
      <c r="B32" s="34"/>
      <c r="C32" s="34">
        <v>4330</v>
      </c>
      <c r="D32" s="43" t="s">
        <v>214</v>
      </c>
      <c r="E32" s="45">
        <v>1000</v>
      </c>
      <c r="F32" s="45">
        <v>0</v>
      </c>
      <c r="G32" s="60">
        <v>0</v>
      </c>
    </row>
    <row r="33" spans="1:7" ht="25.5">
      <c r="A33" s="49"/>
      <c r="B33" s="34"/>
      <c r="C33" s="34">
        <v>4350</v>
      </c>
      <c r="D33" s="43" t="s">
        <v>51</v>
      </c>
      <c r="E33" s="45">
        <v>600</v>
      </c>
      <c r="F33" s="45">
        <v>269.4</v>
      </c>
      <c r="G33" s="60">
        <v>44.9</v>
      </c>
    </row>
    <row r="34" spans="1:7" ht="38.25">
      <c r="A34" s="49"/>
      <c r="B34" s="34"/>
      <c r="C34" s="34">
        <v>4370</v>
      </c>
      <c r="D34" s="43" t="s">
        <v>82</v>
      </c>
      <c r="E34" s="45">
        <v>1500</v>
      </c>
      <c r="F34" s="45">
        <v>620.65</v>
      </c>
      <c r="G34" s="60">
        <v>41.38</v>
      </c>
    </row>
    <row r="35" spans="1:7" ht="12.75">
      <c r="A35" s="49"/>
      <c r="B35" s="34"/>
      <c r="C35" s="34">
        <v>4430</v>
      </c>
      <c r="D35" s="43" t="s">
        <v>19</v>
      </c>
      <c r="E35" s="45">
        <v>500</v>
      </c>
      <c r="F35" s="45">
        <v>321</v>
      </c>
      <c r="G35" s="60">
        <v>64.2</v>
      </c>
    </row>
    <row r="36" spans="1:7" ht="38.25">
      <c r="A36" s="49"/>
      <c r="B36" s="34"/>
      <c r="C36" s="34">
        <v>4750</v>
      </c>
      <c r="D36" s="43" t="s">
        <v>215</v>
      </c>
      <c r="E36" s="45">
        <v>500</v>
      </c>
      <c r="F36" s="45">
        <v>0</v>
      </c>
      <c r="G36" s="60">
        <v>0</v>
      </c>
    </row>
    <row r="37" spans="1:7" ht="12.75">
      <c r="A37" s="204" t="s">
        <v>143</v>
      </c>
      <c r="B37" s="205"/>
      <c r="C37" s="205"/>
      <c r="D37" s="206"/>
      <c r="E37" s="23">
        <v>141857</v>
      </c>
      <c r="F37" s="23">
        <v>54990.88</v>
      </c>
      <c r="G37" s="8">
        <v>38.77</v>
      </c>
    </row>
  </sheetData>
  <sheetProtection/>
  <mergeCells count="6">
    <mergeCell ref="D17:E17"/>
    <mergeCell ref="A37:D37"/>
    <mergeCell ref="E1:H5"/>
    <mergeCell ref="A7:H10"/>
    <mergeCell ref="A16:D16"/>
    <mergeCell ref="D11:E11"/>
  </mergeCells>
  <printOptions/>
  <pageMargins left="0.61" right="0.67" top="0.4" bottom="0.98" header="0.35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2"/>
  <sheetViews>
    <sheetView zoomScalePageLayoutView="0" workbookViewId="0" topLeftCell="A42">
      <selection activeCell="J210" sqref="J210"/>
    </sheetView>
  </sheetViews>
  <sheetFormatPr defaultColWidth="9.00390625" defaultRowHeight="12.75"/>
  <cols>
    <col min="1" max="1" width="5.75390625" style="0" customWidth="1"/>
    <col min="2" max="2" width="7.125" style="0" customWidth="1"/>
    <col min="3" max="3" width="6.375" style="0" customWidth="1"/>
    <col min="4" max="4" width="30.875" style="0" customWidth="1"/>
    <col min="5" max="5" width="13.25390625" style="0" customWidth="1"/>
    <col min="6" max="6" width="14.625" style="0" customWidth="1"/>
    <col min="7" max="7" width="12.625" style="0" customWidth="1"/>
    <col min="8" max="8" width="9.125" style="0" hidden="1" customWidth="1"/>
  </cols>
  <sheetData>
    <row r="1" s="69" customFormat="1" ht="12.75">
      <c r="E1" s="69" t="s">
        <v>149</v>
      </c>
    </row>
    <row r="2" s="69" customFormat="1" ht="12.75">
      <c r="E2" s="69" t="s">
        <v>282</v>
      </c>
    </row>
    <row r="3" s="69" customFormat="1" ht="12.75">
      <c r="E3" s="69" t="s">
        <v>283</v>
      </c>
    </row>
    <row r="4" s="69" customFormat="1" ht="12.75">
      <c r="E4" s="69" t="s">
        <v>152</v>
      </c>
    </row>
    <row r="5" s="69" customFormat="1" ht="12.75">
      <c r="E5" s="69" t="s">
        <v>294</v>
      </c>
    </row>
    <row r="6" s="69" customFormat="1" ht="52.5" customHeight="1">
      <c r="B6" s="69" t="s">
        <v>154</v>
      </c>
    </row>
    <row r="7" s="69" customFormat="1" ht="15" customHeight="1">
      <c r="D7" s="69" t="s">
        <v>155</v>
      </c>
    </row>
    <row r="8" s="69" customFormat="1" ht="15" customHeight="1"/>
    <row r="9" spans="1:7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233</v>
      </c>
      <c r="F9" s="4" t="s">
        <v>3</v>
      </c>
      <c r="G9" s="4" t="s">
        <v>4</v>
      </c>
    </row>
    <row r="10" spans="1:7" ht="12.75">
      <c r="A10" s="28" t="s">
        <v>140</v>
      </c>
      <c r="B10" s="32"/>
      <c r="C10" s="4"/>
      <c r="D10" s="6" t="s">
        <v>6</v>
      </c>
      <c r="E10" s="7">
        <f>E11+E13+E19</f>
        <v>4007835</v>
      </c>
      <c r="F10" s="7">
        <f>F11+F13+F19</f>
        <v>3467923.6799999997</v>
      </c>
      <c r="G10" s="8">
        <f>F10*100/E10</f>
        <v>86.52860409672554</v>
      </c>
    </row>
    <row r="11" spans="1:7" ht="12.75">
      <c r="A11" s="30"/>
      <c r="B11" s="30" t="s">
        <v>132</v>
      </c>
      <c r="C11" s="9"/>
      <c r="D11" s="11" t="s">
        <v>10</v>
      </c>
      <c r="E11" s="12">
        <v>3500</v>
      </c>
      <c r="F11" s="15">
        <v>3237.36</v>
      </c>
      <c r="G11" s="8">
        <f aca="true" t="shared" si="0" ref="G11:G74">F11*100/E11</f>
        <v>92.496</v>
      </c>
    </row>
    <row r="12" spans="1:7" ht="51">
      <c r="A12" s="30"/>
      <c r="B12" s="30"/>
      <c r="C12" s="9">
        <v>2850</v>
      </c>
      <c r="D12" s="14" t="s">
        <v>11</v>
      </c>
      <c r="E12" s="15">
        <v>3500</v>
      </c>
      <c r="F12" s="15">
        <v>3237.36</v>
      </c>
      <c r="G12" s="8">
        <f t="shared" si="0"/>
        <v>92.496</v>
      </c>
    </row>
    <row r="13" spans="1:19" ht="25.5">
      <c r="A13" s="30"/>
      <c r="B13" s="30" t="s">
        <v>202</v>
      </c>
      <c r="C13" s="9"/>
      <c r="D13" s="14" t="s">
        <v>203</v>
      </c>
      <c r="E13" s="15">
        <v>3657085</v>
      </c>
      <c r="F13" s="12">
        <v>3121948.21</v>
      </c>
      <c r="G13" s="8">
        <f t="shared" si="0"/>
        <v>85.36712190173321</v>
      </c>
      <c r="H13" s="31"/>
      <c r="I13" s="36"/>
      <c r="J13" s="36"/>
      <c r="K13" s="36"/>
      <c r="L13" s="31"/>
      <c r="M13" s="38"/>
      <c r="N13" s="31"/>
      <c r="O13" s="31"/>
      <c r="P13" s="31"/>
      <c r="Q13" s="31"/>
      <c r="R13" s="31"/>
      <c r="S13" s="31"/>
    </row>
    <row r="14" spans="1:19" ht="25.5">
      <c r="A14" s="30"/>
      <c r="B14" s="30"/>
      <c r="C14" s="9">
        <v>6050</v>
      </c>
      <c r="D14" s="14" t="s">
        <v>9</v>
      </c>
      <c r="E14" s="15">
        <v>176589</v>
      </c>
      <c r="F14" s="12">
        <v>173588.65</v>
      </c>
      <c r="G14" s="8">
        <f t="shared" si="0"/>
        <v>98.30094173476265</v>
      </c>
      <c r="H14" s="31"/>
      <c r="I14" s="36"/>
      <c r="J14" s="36"/>
      <c r="K14" s="36"/>
      <c r="L14" s="31"/>
      <c r="M14" s="38"/>
      <c r="N14" s="31"/>
      <c r="O14" s="31"/>
      <c r="P14" s="31"/>
      <c r="Q14" s="31"/>
      <c r="R14" s="31"/>
      <c r="S14" s="31"/>
    </row>
    <row r="15" spans="1:19" ht="25.5">
      <c r="A15" s="30"/>
      <c r="B15" s="30"/>
      <c r="C15" s="9">
        <v>6058</v>
      </c>
      <c r="D15" s="14" t="s">
        <v>9</v>
      </c>
      <c r="E15" s="15">
        <v>360524</v>
      </c>
      <c r="F15" s="12">
        <v>360524</v>
      </c>
      <c r="G15" s="8">
        <f t="shared" si="0"/>
        <v>100</v>
      </c>
      <c r="H15" s="31"/>
      <c r="I15" s="36"/>
      <c r="J15" s="36"/>
      <c r="K15" s="36"/>
      <c r="L15" s="31"/>
      <c r="M15" s="38"/>
      <c r="N15" s="31"/>
      <c r="O15" s="31"/>
      <c r="P15" s="31"/>
      <c r="Q15" s="31"/>
      <c r="R15" s="31"/>
      <c r="S15" s="31"/>
    </row>
    <row r="16" spans="1:19" ht="25.5">
      <c r="A16" s="30"/>
      <c r="B16" s="30"/>
      <c r="C16" s="9">
        <v>6059</v>
      </c>
      <c r="D16" s="14" t="s">
        <v>9</v>
      </c>
      <c r="E16" s="15">
        <v>220060</v>
      </c>
      <c r="F16" s="12">
        <v>220059.96</v>
      </c>
      <c r="G16" s="8">
        <f t="shared" si="0"/>
        <v>99.99998182313914</v>
      </c>
      <c r="H16" s="31"/>
      <c r="I16" s="36"/>
      <c r="J16" s="36"/>
      <c r="K16" s="36"/>
      <c r="L16" s="31"/>
      <c r="M16" s="38"/>
      <c r="N16" s="31"/>
      <c r="O16" s="31"/>
      <c r="P16" s="31"/>
      <c r="Q16" s="31"/>
      <c r="R16" s="31"/>
      <c r="S16" s="31"/>
    </row>
    <row r="17" spans="1:19" ht="76.5">
      <c r="A17" s="30"/>
      <c r="B17" s="30"/>
      <c r="C17" s="9">
        <v>6218</v>
      </c>
      <c r="D17" s="14" t="s">
        <v>234</v>
      </c>
      <c r="E17" s="15">
        <v>1207217</v>
      </c>
      <c r="F17" s="12">
        <v>1191664.02</v>
      </c>
      <c r="G17" s="8">
        <f t="shared" si="0"/>
        <v>98.7116665852121</v>
      </c>
      <c r="H17" s="31"/>
      <c r="I17" s="36"/>
      <c r="J17" s="36"/>
      <c r="K17" s="36"/>
      <c r="L17" s="31"/>
      <c r="M17" s="38"/>
      <c r="N17" s="31"/>
      <c r="O17" s="31"/>
      <c r="P17" s="31"/>
      <c r="Q17" s="31"/>
      <c r="R17" s="31"/>
      <c r="S17" s="31"/>
    </row>
    <row r="18" spans="1:19" ht="76.5">
      <c r="A18" s="30"/>
      <c r="B18" s="30"/>
      <c r="C18" s="9">
        <v>6219</v>
      </c>
      <c r="D18" s="14" t="s">
        <v>234</v>
      </c>
      <c r="E18" s="15">
        <v>1692695</v>
      </c>
      <c r="F18" s="12">
        <v>1176111.58</v>
      </c>
      <c r="G18" s="8">
        <f t="shared" si="0"/>
        <v>69.48160064276199</v>
      </c>
      <c r="H18" s="31"/>
      <c r="I18" s="36"/>
      <c r="J18" s="36"/>
      <c r="K18" s="36"/>
      <c r="L18" s="31"/>
      <c r="M18" s="38"/>
      <c r="N18" s="31"/>
      <c r="O18" s="31"/>
      <c r="P18" s="31"/>
      <c r="Q18" s="31"/>
      <c r="R18" s="31"/>
      <c r="S18" s="31"/>
    </row>
    <row r="19" spans="1:19" ht="12.75">
      <c r="A19" s="30"/>
      <c r="B19" s="30" t="s">
        <v>133</v>
      </c>
      <c r="C19" s="9"/>
      <c r="D19" s="14" t="s">
        <v>16</v>
      </c>
      <c r="E19" s="15">
        <v>347250</v>
      </c>
      <c r="F19" s="12">
        <v>342738.11</v>
      </c>
      <c r="G19" s="8">
        <f t="shared" si="0"/>
        <v>98.70067962562995</v>
      </c>
      <c r="H19" s="31"/>
      <c r="I19" s="36"/>
      <c r="J19" s="36"/>
      <c r="K19" s="36"/>
      <c r="L19" s="31"/>
      <c r="M19" s="38"/>
      <c r="N19" s="31"/>
      <c r="O19" s="31"/>
      <c r="P19" s="31"/>
      <c r="Q19" s="31"/>
      <c r="R19" s="31"/>
      <c r="S19" s="31"/>
    </row>
    <row r="20" spans="1:19" ht="12.75">
      <c r="A20" s="30"/>
      <c r="B20" s="30"/>
      <c r="C20" s="9">
        <v>4110</v>
      </c>
      <c r="D20" s="11" t="s">
        <v>12</v>
      </c>
      <c r="E20" s="13">
        <v>442</v>
      </c>
      <c r="F20" s="13">
        <v>440.51</v>
      </c>
      <c r="G20" s="8">
        <f t="shared" si="0"/>
        <v>99.66289592760181</v>
      </c>
      <c r="H20" s="31"/>
      <c r="I20" s="36"/>
      <c r="J20" s="36"/>
      <c r="K20" s="36"/>
      <c r="L20" s="31"/>
      <c r="M20" s="38"/>
      <c r="N20" s="31"/>
      <c r="O20" s="31"/>
      <c r="P20" s="31"/>
      <c r="Q20" s="31"/>
      <c r="R20" s="31"/>
      <c r="S20" s="31"/>
    </row>
    <row r="21" spans="1:19" ht="12.75">
      <c r="A21" s="30"/>
      <c r="B21" s="30"/>
      <c r="C21" s="9">
        <v>4120</v>
      </c>
      <c r="D21" s="11" t="s">
        <v>17</v>
      </c>
      <c r="E21" s="13">
        <v>72</v>
      </c>
      <c r="F21" s="13">
        <v>71.05</v>
      </c>
      <c r="G21" s="8">
        <f t="shared" si="0"/>
        <v>98.68055555555556</v>
      </c>
      <c r="H21" s="31"/>
      <c r="I21" s="36"/>
      <c r="J21" s="36"/>
      <c r="K21" s="36"/>
      <c r="L21" s="31"/>
      <c r="M21" s="38"/>
      <c r="N21" s="31"/>
      <c r="O21" s="31"/>
      <c r="P21" s="31"/>
      <c r="Q21" s="31"/>
      <c r="R21" s="31"/>
      <c r="S21" s="31"/>
    </row>
    <row r="22" spans="1:19" ht="12.75">
      <c r="A22" s="30"/>
      <c r="B22" s="30"/>
      <c r="C22" s="9">
        <v>4170</v>
      </c>
      <c r="D22" s="11" t="s">
        <v>14</v>
      </c>
      <c r="E22" s="12">
        <v>2900</v>
      </c>
      <c r="F22" s="12">
        <v>2900</v>
      </c>
      <c r="G22" s="8">
        <f t="shared" si="0"/>
        <v>100</v>
      </c>
      <c r="H22" s="31"/>
      <c r="I22" s="36"/>
      <c r="J22" s="39"/>
      <c r="K22" s="36"/>
      <c r="L22" s="33"/>
      <c r="M22" s="40"/>
      <c r="N22" s="31"/>
      <c r="O22" s="31"/>
      <c r="P22" s="31"/>
      <c r="Q22" s="31"/>
      <c r="R22" s="31"/>
      <c r="S22" s="31"/>
    </row>
    <row r="23" spans="1:19" ht="12.75">
      <c r="A23" s="30"/>
      <c r="B23" s="30"/>
      <c r="C23" s="9">
        <v>4210</v>
      </c>
      <c r="D23" s="11" t="s">
        <v>15</v>
      </c>
      <c r="E23" s="12">
        <v>393</v>
      </c>
      <c r="F23" s="12">
        <v>377.77</v>
      </c>
      <c r="G23" s="8">
        <f t="shared" si="0"/>
        <v>96.12468193384224</v>
      </c>
      <c r="H23" s="31"/>
      <c r="I23" s="36"/>
      <c r="J23" s="39"/>
      <c r="K23" s="36"/>
      <c r="L23" s="33"/>
      <c r="M23" s="40"/>
      <c r="N23" s="31"/>
      <c r="O23" s="31"/>
      <c r="P23" s="31"/>
      <c r="Q23" s="31"/>
      <c r="R23" s="31"/>
      <c r="S23" s="31"/>
    </row>
    <row r="24" spans="1:19" ht="12.75">
      <c r="A24" s="9"/>
      <c r="B24" s="9"/>
      <c r="C24" s="9">
        <v>4300</v>
      </c>
      <c r="D24" s="11" t="s">
        <v>8</v>
      </c>
      <c r="E24" s="12">
        <v>3500</v>
      </c>
      <c r="F24" s="12">
        <v>411.95</v>
      </c>
      <c r="G24" s="8">
        <f t="shared" si="0"/>
        <v>11.77</v>
      </c>
      <c r="H24" s="31"/>
      <c r="I24" s="36"/>
      <c r="J24" s="36"/>
      <c r="K24" s="36"/>
      <c r="L24" s="33"/>
      <c r="M24" s="40"/>
      <c r="N24" s="31"/>
      <c r="O24" s="31"/>
      <c r="P24" s="31"/>
      <c r="Q24" s="31"/>
      <c r="R24" s="31"/>
      <c r="S24" s="31"/>
    </row>
    <row r="25" spans="1:19" ht="25.5">
      <c r="A25" s="9"/>
      <c r="B25" s="9"/>
      <c r="C25" s="9">
        <v>4390</v>
      </c>
      <c r="D25" s="14" t="s">
        <v>18</v>
      </c>
      <c r="E25" s="15">
        <v>500</v>
      </c>
      <c r="F25" s="13">
        <v>0</v>
      </c>
      <c r="G25" s="8">
        <f t="shared" si="0"/>
        <v>0</v>
      </c>
      <c r="H25" s="31"/>
      <c r="I25" s="36"/>
      <c r="J25" s="36"/>
      <c r="K25" s="36"/>
      <c r="L25" s="33"/>
      <c r="M25" s="40"/>
      <c r="N25" s="31"/>
      <c r="O25" s="31"/>
      <c r="P25" s="31"/>
      <c r="Q25" s="31"/>
      <c r="R25" s="31"/>
      <c r="S25" s="31"/>
    </row>
    <row r="26" spans="1:19" ht="12.75">
      <c r="A26" s="9"/>
      <c r="B26" s="9"/>
      <c r="C26" s="9">
        <v>4430</v>
      </c>
      <c r="D26" s="11" t="s">
        <v>19</v>
      </c>
      <c r="E26" s="12">
        <v>336542</v>
      </c>
      <c r="F26" s="12">
        <v>335646.43</v>
      </c>
      <c r="G26" s="8">
        <f t="shared" si="0"/>
        <v>99.73389056937916</v>
      </c>
      <c r="H26" s="31"/>
      <c r="I26" s="36"/>
      <c r="J26" s="36"/>
      <c r="K26" s="36"/>
      <c r="L26" s="31"/>
      <c r="M26" s="38"/>
      <c r="N26" s="31"/>
      <c r="O26" s="31"/>
      <c r="P26" s="31"/>
      <c r="Q26" s="31"/>
      <c r="R26" s="31"/>
      <c r="S26" s="31"/>
    </row>
    <row r="27" spans="1:19" ht="38.25">
      <c r="A27" s="9"/>
      <c r="B27" s="9"/>
      <c r="C27" s="9">
        <v>4740</v>
      </c>
      <c r="D27" s="14" t="s">
        <v>42</v>
      </c>
      <c r="E27" s="12">
        <v>2901</v>
      </c>
      <c r="F27" s="12">
        <v>2890.4</v>
      </c>
      <c r="G27" s="8">
        <f t="shared" si="0"/>
        <v>99.63460875560152</v>
      </c>
      <c r="H27" s="31"/>
      <c r="I27" s="36"/>
      <c r="J27" s="36"/>
      <c r="K27" s="36"/>
      <c r="L27" s="31"/>
      <c r="M27" s="38"/>
      <c r="N27" s="31"/>
      <c r="O27" s="31"/>
      <c r="P27" s="31"/>
      <c r="Q27" s="31"/>
      <c r="R27" s="31"/>
      <c r="S27" s="31"/>
    </row>
    <row r="28" spans="1:19" ht="12.75">
      <c r="A28" s="5">
        <v>600</v>
      </c>
      <c r="B28" s="5"/>
      <c r="C28" s="5"/>
      <c r="D28" s="16" t="s">
        <v>20</v>
      </c>
      <c r="E28" s="17">
        <f>E29+E31+E37+E40</f>
        <v>2145890</v>
      </c>
      <c r="F28" s="7">
        <f>F29+F31+F37+F40</f>
        <v>2094763.9300000002</v>
      </c>
      <c r="G28" s="8">
        <f t="shared" si="0"/>
        <v>97.61748878087882</v>
      </c>
      <c r="H28" s="31"/>
      <c r="I28" s="36"/>
      <c r="J28" s="36"/>
      <c r="K28" s="36"/>
      <c r="L28" s="31"/>
      <c r="M28" s="38"/>
      <c r="N28" s="31"/>
      <c r="O28" s="31"/>
      <c r="P28" s="31"/>
      <c r="Q28" s="31"/>
      <c r="R28" s="31"/>
      <c r="S28" s="31"/>
    </row>
    <row r="29" spans="1:19" ht="12.75">
      <c r="A29" s="9"/>
      <c r="B29" s="9">
        <v>60014</v>
      </c>
      <c r="C29" s="9"/>
      <c r="D29" s="11" t="s">
        <v>22</v>
      </c>
      <c r="E29" s="12">
        <v>25000</v>
      </c>
      <c r="F29" s="12">
        <v>25000</v>
      </c>
      <c r="G29" s="8">
        <f t="shared" si="0"/>
        <v>100</v>
      </c>
      <c r="H29" s="31"/>
      <c r="I29" s="36"/>
      <c r="J29" s="36"/>
      <c r="K29" s="36"/>
      <c r="L29" s="31"/>
      <c r="M29" s="41"/>
      <c r="N29" s="31"/>
      <c r="O29" s="31"/>
      <c r="P29" s="31"/>
      <c r="Q29" s="31"/>
      <c r="R29" s="31"/>
      <c r="S29" s="31"/>
    </row>
    <row r="30" spans="1:19" ht="74.25" customHeight="1">
      <c r="A30" s="9"/>
      <c r="B30" s="9"/>
      <c r="C30" s="9">
        <v>6300</v>
      </c>
      <c r="D30" s="14" t="s">
        <v>21</v>
      </c>
      <c r="E30" s="12">
        <v>25000</v>
      </c>
      <c r="F30" s="12">
        <v>25000</v>
      </c>
      <c r="G30" s="8">
        <f t="shared" si="0"/>
        <v>100</v>
      </c>
      <c r="H30" s="31"/>
      <c r="I30" s="36"/>
      <c r="J30" s="36"/>
      <c r="K30" s="36"/>
      <c r="L30" s="33"/>
      <c r="M30" s="40"/>
      <c r="N30" s="31"/>
      <c r="O30" s="31"/>
      <c r="P30" s="31"/>
      <c r="Q30" s="31"/>
      <c r="R30" s="31"/>
      <c r="S30" s="31"/>
    </row>
    <row r="31" spans="1:19" ht="12.75">
      <c r="A31" s="9"/>
      <c r="B31" s="9">
        <v>60016</v>
      </c>
      <c r="C31" s="9"/>
      <c r="D31" s="11" t="s">
        <v>23</v>
      </c>
      <c r="E31" s="12">
        <f>E32+E33+E34+E35+E36</f>
        <v>1700104</v>
      </c>
      <c r="F31" s="12">
        <f>F32+F33+F34+F35+F36</f>
        <v>1651120.6400000001</v>
      </c>
      <c r="G31" s="8">
        <f t="shared" si="0"/>
        <v>97.11880214386885</v>
      </c>
      <c r="H31" s="31"/>
      <c r="I31" s="36"/>
      <c r="J31" s="36"/>
      <c r="K31" s="36"/>
      <c r="L31" s="31"/>
      <c r="M31" s="41"/>
      <c r="N31" s="31"/>
      <c r="O31" s="31"/>
      <c r="P31" s="31"/>
      <c r="Q31" s="31"/>
      <c r="R31" s="31"/>
      <c r="S31" s="31"/>
    </row>
    <row r="32" spans="1:19" ht="12.75">
      <c r="A32" s="9"/>
      <c r="B32" s="9"/>
      <c r="C32" s="9">
        <v>4210</v>
      </c>
      <c r="D32" s="11" t="s">
        <v>15</v>
      </c>
      <c r="E32" s="12">
        <v>87035</v>
      </c>
      <c r="F32" s="12">
        <v>87011.17</v>
      </c>
      <c r="G32" s="8">
        <f t="shared" si="0"/>
        <v>99.97262021026025</v>
      </c>
      <c r="H32" s="31"/>
      <c r="I32" s="36"/>
      <c r="J32" s="36"/>
      <c r="K32" s="36"/>
      <c r="L32" s="31"/>
      <c r="M32" s="41"/>
      <c r="N32" s="31"/>
      <c r="O32" s="31"/>
      <c r="P32" s="31"/>
      <c r="Q32" s="31"/>
      <c r="R32" s="31"/>
      <c r="S32" s="31"/>
    </row>
    <row r="33" spans="1:19" ht="12.75">
      <c r="A33" s="9"/>
      <c r="B33" s="9"/>
      <c r="C33" s="9">
        <v>4270</v>
      </c>
      <c r="D33" s="11" t="s">
        <v>24</v>
      </c>
      <c r="E33" s="12">
        <v>432000</v>
      </c>
      <c r="F33" s="12">
        <v>430224.74</v>
      </c>
      <c r="G33" s="8">
        <f t="shared" si="0"/>
        <v>99.58906018518519</v>
      </c>
      <c r="H33" s="31"/>
      <c r="I33" s="36"/>
      <c r="J33" s="36"/>
      <c r="K33" s="36"/>
      <c r="L33" s="58"/>
      <c r="M33" s="41"/>
      <c r="N33" s="31"/>
      <c r="O33" s="31"/>
      <c r="P33" s="31"/>
      <c r="Q33" s="31"/>
      <c r="R33" s="31"/>
      <c r="S33" s="31"/>
    </row>
    <row r="34" spans="1:19" ht="12.75">
      <c r="A34" s="9"/>
      <c r="B34" s="9"/>
      <c r="C34" s="9">
        <v>4300</v>
      </c>
      <c r="D34" s="11" t="s">
        <v>8</v>
      </c>
      <c r="E34" s="12">
        <v>314219</v>
      </c>
      <c r="F34" s="12">
        <v>269423.35</v>
      </c>
      <c r="G34" s="8">
        <f t="shared" si="0"/>
        <v>85.74381243654902</v>
      </c>
      <c r="H34" s="31"/>
      <c r="I34" s="36"/>
      <c r="J34" s="36"/>
      <c r="K34" s="36"/>
      <c r="L34" s="31"/>
      <c r="M34" s="41"/>
      <c r="N34" s="31"/>
      <c r="O34" s="31"/>
      <c r="P34" s="31"/>
      <c r="Q34" s="31"/>
      <c r="R34" s="31"/>
      <c r="S34" s="31"/>
    </row>
    <row r="35" spans="1:19" ht="12.75">
      <c r="A35" s="9"/>
      <c r="B35" s="9"/>
      <c r="C35" s="9">
        <v>4430</v>
      </c>
      <c r="D35" s="11" t="s">
        <v>19</v>
      </c>
      <c r="E35" s="12">
        <v>5000</v>
      </c>
      <c r="F35" s="12">
        <v>2700</v>
      </c>
      <c r="G35" s="8">
        <f t="shared" si="0"/>
        <v>54</v>
      </c>
      <c r="H35" s="31"/>
      <c r="I35" s="36"/>
      <c r="J35" s="36"/>
      <c r="K35" s="36"/>
      <c r="L35" s="33"/>
      <c r="M35" s="41"/>
      <c r="N35" s="31"/>
      <c r="O35" s="31"/>
      <c r="P35" s="31"/>
      <c r="Q35" s="31"/>
      <c r="R35" s="31"/>
      <c r="S35" s="31"/>
    </row>
    <row r="36" spans="1:19" ht="25.5">
      <c r="A36" s="9"/>
      <c r="B36" s="9"/>
      <c r="C36" s="9">
        <v>6050</v>
      </c>
      <c r="D36" s="14" t="s">
        <v>9</v>
      </c>
      <c r="E36" s="15">
        <v>861850</v>
      </c>
      <c r="F36" s="12">
        <v>861761.38</v>
      </c>
      <c r="G36" s="8">
        <f t="shared" si="0"/>
        <v>99.98971746823693</v>
      </c>
      <c r="H36" s="31"/>
      <c r="I36" s="36"/>
      <c r="J36" s="36"/>
      <c r="K36" s="36"/>
      <c r="L36" s="31"/>
      <c r="M36" s="41"/>
      <c r="N36" s="31"/>
      <c r="O36" s="31"/>
      <c r="P36" s="31"/>
      <c r="Q36" s="31"/>
      <c r="R36" s="31"/>
      <c r="S36" s="31"/>
    </row>
    <row r="37" spans="1:19" ht="25.5">
      <c r="A37" s="9"/>
      <c r="B37" s="9">
        <v>60078</v>
      </c>
      <c r="C37" s="9"/>
      <c r="D37" s="14" t="s">
        <v>289</v>
      </c>
      <c r="E37" s="15">
        <f>E38+E39</f>
        <v>417786</v>
      </c>
      <c r="F37" s="12">
        <f>F38+F39</f>
        <v>417667.29</v>
      </c>
      <c r="G37" s="8">
        <f t="shared" si="0"/>
        <v>99.97158593155348</v>
      </c>
      <c r="H37" s="31"/>
      <c r="I37" s="36"/>
      <c r="J37" s="36"/>
      <c r="K37" s="36"/>
      <c r="L37" s="31"/>
      <c r="M37" s="41"/>
      <c r="N37" s="31"/>
      <c r="O37" s="31"/>
      <c r="P37" s="31"/>
      <c r="Q37" s="31"/>
      <c r="R37" s="31"/>
      <c r="S37" s="31"/>
    </row>
    <row r="38" spans="1:19" ht="12.75">
      <c r="A38" s="9"/>
      <c r="B38" s="9"/>
      <c r="C38" s="9">
        <v>4270</v>
      </c>
      <c r="D38" s="11" t="s">
        <v>24</v>
      </c>
      <c r="E38" s="15">
        <v>407786</v>
      </c>
      <c r="F38" s="12">
        <v>407785.29</v>
      </c>
      <c r="G38" s="8">
        <f t="shared" si="0"/>
        <v>99.99982588906927</v>
      </c>
      <c r="H38" s="31"/>
      <c r="I38" s="36"/>
      <c r="J38" s="36"/>
      <c r="K38" s="36"/>
      <c r="L38" s="31"/>
      <c r="M38" s="41"/>
      <c r="N38" s="31"/>
      <c r="O38" s="31"/>
      <c r="P38" s="31"/>
      <c r="Q38" s="31"/>
      <c r="R38" s="31"/>
      <c r="S38" s="31"/>
    </row>
    <row r="39" spans="1:19" ht="12.75">
      <c r="A39" s="9"/>
      <c r="B39" s="9"/>
      <c r="C39" s="9">
        <v>4300</v>
      </c>
      <c r="D39" s="11" t="s">
        <v>8</v>
      </c>
      <c r="E39" s="15">
        <v>10000</v>
      </c>
      <c r="F39" s="12">
        <v>9882</v>
      </c>
      <c r="G39" s="8">
        <f t="shared" si="0"/>
        <v>98.82</v>
      </c>
      <c r="H39" s="31"/>
      <c r="I39" s="36"/>
      <c r="J39" s="36"/>
      <c r="K39" s="36"/>
      <c r="L39" s="31"/>
      <c r="M39" s="41"/>
      <c r="N39" s="31"/>
      <c r="O39" s="31"/>
      <c r="P39" s="31"/>
      <c r="Q39" s="31"/>
      <c r="R39" s="31"/>
      <c r="S39" s="31"/>
    </row>
    <row r="40" spans="1:13" ht="12.75">
      <c r="A40" s="9"/>
      <c r="B40" s="9">
        <v>60095</v>
      </c>
      <c r="C40" s="9"/>
      <c r="D40" s="11" t="s">
        <v>16</v>
      </c>
      <c r="E40" s="12">
        <v>3000</v>
      </c>
      <c r="F40" s="12">
        <v>976</v>
      </c>
      <c r="G40" s="8">
        <f t="shared" si="0"/>
        <v>32.53333333333333</v>
      </c>
      <c r="I40" s="36"/>
      <c r="J40" s="36"/>
      <c r="K40" s="36"/>
      <c r="L40" s="31"/>
      <c r="M40" s="41"/>
    </row>
    <row r="41" spans="1:13" ht="12.75">
      <c r="A41" s="9"/>
      <c r="B41" s="9"/>
      <c r="C41" s="9">
        <v>4210</v>
      </c>
      <c r="D41" s="11" t="s">
        <v>15</v>
      </c>
      <c r="E41" s="12">
        <v>2000</v>
      </c>
      <c r="F41" s="12">
        <v>0</v>
      </c>
      <c r="G41" s="8">
        <f t="shared" si="0"/>
        <v>0</v>
      </c>
      <c r="I41" s="36"/>
      <c r="J41" s="36"/>
      <c r="K41" s="36"/>
      <c r="L41" s="31"/>
      <c r="M41" s="41"/>
    </row>
    <row r="42" spans="1:13" ht="12.75">
      <c r="A42" s="9"/>
      <c r="B42" s="9"/>
      <c r="C42" s="9">
        <v>4270</v>
      </c>
      <c r="D42" s="11" t="s">
        <v>24</v>
      </c>
      <c r="E42" s="12">
        <v>1000</v>
      </c>
      <c r="F42" s="12">
        <v>976</v>
      </c>
      <c r="G42" s="8">
        <f t="shared" si="0"/>
        <v>97.6</v>
      </c>
      <c r="I42" s="36"/>
      <c r="J42" s="36"/>
      <c r="K42" s="36"/>
      <c r="L42" s="31"/>
      <c r="M42" s="41"/>
    </row>
    <row r="43" spans="1:13" ht="12.75">
      <c r="A43" s="5">
        <v>700</v>
      </c>
      <c r="B43" s="5"/>
      <c r="C43" s="5"/>
      <c r="D43" s="6" t="s">
        <v>25</v>
      </c>
      <c r="E43" s="7">
        <f>E44+E57</f>
        <v>158430</v>
      </c>
      <c r="F43" s="7">
        <f>F44+F57</f>
        <v>97765.56999999999</v>
      </c>
      <c r="G43" s="8">
        <f t="shared" si="0"/>
        <v>61.709000820551665</v>
      </c>
      <c r="I43" s="36"/>
      <c r="J43" s="36"/>
      <c r="K43" s="36"/>
      <c r="L43" s="31"/>
      <c r="M43" s="41"/>
    </row>
    <row r="44" spans="1:13" ht="25.5">
      <c r="A44" s="9"/>
      <c r="B44" s="9">
        <v>70005</v>
      </c>
      <c r="C44" s="9"/>
      <c r="D44" s="14" t="s">
        <v>26</v>
      </c>
      <c r="E44" s="154">
        <f>E45+E46+E47+E48+E49+E50+E51+E52+E53+E54+E55+E56</f>
        <v>154430</v>
      </c>
      <c r="F44" s="133">
        <f>F45+F46+F47+F48+F49+F50+F51+F52+F53+F54+F55+F56</f>
        <v>97046.76999999999</v>
      </c>
      <c r="G44" s="8">
        <f t="shared" si="0"/>
        <v>62.84191543093957</v>
      </c>
      <c r="I44" s="36"/>
      <c r="J44" s="36"/>
      <c r="K44" s="36"/>
      <c r="L44" s="33"/>
      <c r="M44" s="40"/>
    </row>
    <row r="45" spans="1:13" ht="12.75">
      <c r="A45" s="9"/>
      <c r="B45" s="9"/>
      <c r="C45" s="9">
        <v>4170</v>
      </c>
      <c r="D45" s="11" t="s">
        <v>14</v>
      </c>
      <c r="E45" s="12">
        <v>13000</v>
      </c>
      <c r="F45" s="12">
        <v>6966.12</v>
      </c>
      <c r="G45" s="8">
        <f t="shared" si="0"/>
        <v>53.58553846153846</v>
      </c>
      <c r="I45" s="36"/>
      <c r="J45" s="36"/>
      <c r="K45" s="36"/>
      <c r="L45" s="31"/>
      <c r="M45" s="41"/>
    </row>
    <row r="46" spans="1:13" ht="12.75">
      <c r="A46" s="9"/>
      <c r="B46" s="9"/>
      <c r="C46" s="9">
        <v>4210</v>
      </c>
      <c r="D46" s="11" t="s">
        <v>15</v>
      </c>
      <c r="E46" s="12">
        <v>26130</v>
      </c>
      <c r="F46" s="12">
        <v>18419.09</v>
      </c>
      <c r="G46" s="8">
        <f t="shared" si="0"/>
        <v>70.49020283199388</v>
      </c>
      <c r="I46" s="36"/>
      <c r="J46" s="36"/>
      <c r="K46" s="36"/>
      <c r="L46" s="31"/>
      <c r="M46" s="41"/>
    </row>
    <row r="47" spans="1:13" ht="12.75">
      <c r="A47" s="9"/>
      <c r="B47" s="9"/>
      <c r="C47" s="9">
        <v>4260</v>
      </c>
      <c r="D47" s="11" t="s">
        <v>27</v>
      </c>
      <c r="E47" s="12">
        <v>20000</v>
      </c>
      <c r="F47" s="12">
        <v>13404.66</v>
      </c>
      <c r="G47" s="8">
        <f t="shared" si="0"/>
        <v>67.0233</v>
      </c>
      <c r="I47" s="36"/>
      <c r="J47" s="36"/>
      <c r="K47" s="36"/>
      <c r="L47" s="31"/>
      <c r="M47" s="41"/>
    </row>
    <row r="48" spans="1:13" ht="12.75">
      <c r="A48" s="9"/>
      <c r="B48" s="9"/>
      <c r="C48" s="9">
        <v>4270</v>
      </c>
      <c r="D48" s="11" t="s">
        <v>24</v>
      </c>
      <c r="E48" s="12">
        <v>30000</v>
      </c>
      <c r="F48" s="12">
        <v>19788.5</v>
      </c>
      <c r="G48" s="8">
        <f t="shared" si="0"/>
        <v>65.96166666666667</v>
      </c>
      <c r="I48" s="36"/>
      <c r="J48" s="36"/>
      <c r="K48" s="36"/>
      <c r="L48" s="31"/>
      <c r="M48" s="41"/>
    </row>
    <row r="49" spans="1:13" ht="12.75">
      <c r="A49" s="9"/>
      <c r="B49" s="9"/>
      <c r="C49" s="9">
        <v>4300</v>
      </c>
      <c r="D49" s="11" t="s">
        <v>8</v>
      </c>
      <c r="E49" s="12">
        <v>36050</v>
      </c>
      <c r="F49" s="12">
        <v>22215.78</v>
      </c>
      <c r="G49" s="8">
        <f t="shared" si="0"/>
        <v>61.62490984743412</v>
      </c>
      <c r="I49" s="42"/>
      <c r="J49" s="42"/>
      <c r="K49" s="42"/>
      <c r="L49" s="57"/>
      <c r="M49" s="150"/>
    </row>
    <row r="50" spans="1:13" ht="25.5">
      <c r="A50" s="9"/>
      <c r="B50" s="9"/>
      <c r="C50" s="9">
        <v>4390</v>
      </c>
      <c r="D50" s="14" t="s">
        <v>18</v>
      </c>
      <c r="E50" s="15">
        <v>9700</v>
      </c>
      <c r="F50" s="12">
        <v>2193</v>
      </c>
      <c r="G50" s="8">
        <f t="shared" si="0"/>
        <v>22.608247422680414</v>
      </c>
      <c r="I50" s="36"/>
      <c r="J50" s="36"/>
      <c r="K50" s="36"/>
      <c r="L50" s="31"/>
      <c r="M50" s="41"/>
    </row>
    <row r="51" spans="1:13" ht="12.75">
      <c r="A51" s="9"/>
      <c r="B51" s="9"/>
      <c r="C51" s="9">
        <v>4430</v>
      </c>
      <c r="D51" s="11" t="s">
        <v>19</v>
      </c>
      <c r="E51" s="12">
        <v>2300</v>
      </c>
      <c r="F51" s="12">
        <v>1537.36</v>
      </c>
      <c r="G51" s="8">
        <f t="shared" si="0"/>
        <v>66.84173913043479</v>
      </c>
      <c r="I51" s="36"/>
      <c r="J51" s="36"/>
      <c r="K51" s="36"/>
      <c r="L51" s="31"/>
      <c r="M51" s="41"/>
    </row>
    <row r="52" spans="1:13" ht="12.75">
      <c r="A52" s="9"/>
      <c r="B52" s="9"/>
      <c r="C52" s="9">
        <v>4480</v>
      </c>
      <c r="D52" s="11" t="s">
        <v>235</v>
      </c>
      <c r="E52" s="12">
        <v>10800</v>
      </c>
      <c r="F52" s="12">
        <v>10719</v>
      </c>
      <c r="G52" s="8">
        <f t="shared" si="0"/>
        <v>99.25</v>
      </c>
      <c r="I52" s="36"/>
      <c r="J52" s="36"/>
      <c r="K52" s="36"/>
      <c r="L52" s="31"/>
      <c r="M52" s="41"/>
    </row>
    <row r="53" spans="1:13" ht="12.75">
      <c r="A53" s="9"/>
      <c r="B53" s="9"/>
      <c r="C53" s="9">
        <v>4510</v>
      </c>
      <c r="D53" s="11" t="s">
        <v>204</v>
      </c>
      <c r="E53" s="12">
        <v>3900</v>
      </c>
      <c r="F53" s="12">
        <v>1803.26</v>
      </c>
      <c r="G53" s="8">
        <f t="shared" si="0"/>
        <v>46.237435897435894</v>
      </c>
      <c r="I53" s="36"/>
      <c r="J53" s="36"/>
      <c r="K53" s="36"/>
      <c r="L53" s="31"/>
      <c r="M53" s="41"/>
    </row>
    <row r="54" spans="1:13" ht="27.75" customHeight="1">
      <c r="A54" s="9"/>
      <c r="B54" s="9"/>
      <c r="C54" s="9">
        <v>4520</v>
      </c>
      <c r="D54" s="155" t="s">
        <v>208</v>
      </c>
      <c r="E54" s="12">
        <v>50</v>
      </c>
      <c r="F54" s="12">
        <v>0</v>
      </c>
      <c r="G54" s="8">
        <f t="shared" si="0"/>
        <v>0</v>
      </c>
      <c r="I54" s="36"/>
      <c r="J54" s="36"/>
      <c r="K54" s="36"/>
      <c r="L54" s="31"/>
      <c r="M54" s="41"/>
    </row>
    <row r="55" spans="1:13" ht="25.5">
      <c r="A55" s="9"/>
      <c r="B55" s="9"/>
      <c r="C55" s="9">
        <v>4590</v>
      </c>
      <c r="D55" s="14" t="s">
        <v>226</v>
      </c>
      <c r="E55" s="12">
        <v>1000</v>
      </c>
      <c r="F55" s="12">
        <v>0</v>
      </c>
      <c r="G55" s="8">
        <f t="shared" si="0"/>
        <v>0</v>
      </c>
      <c r="I55" s="36"/>
      <c r="J55" s="36"/>
      <c r="K55" s="36"/>
      <c r="L55" s="31"/>
      <c r="M55" s="41"/>
    </row>
    <row r="56" spans="1:13" ht="25.5">
      <c r="A56" s="9"/>
      <c r="B56" s="9"/>
      <c r="C56" s="9">
        <v>4610</v>
      </c>
      <c r="D56" s="14" t="s">
        <v>205</v>
      </c>
      <c r="E56" s="12">
        <v>1500</v>
      </c>
      <c r="F56" s="12">
        <v>0</v>
      </c>
      <c r="G56" s="8">
        <f t="shared" si="0"/>
        <v>0</v>
      </c>
      <c r="I56" s="36"/>
      <c r="J56" s="36"/>
      <c r="K56" s="36"/>
      <c r="L56" s="31"/>
      <c r="M56" s="41"/>
    </row>
    <row r="57" spans="1:13" ht="12.75">
      <c r="A57" s="9"/>
      <c r="B57" s="9">
        <v>70095</v>
      </c>
      <c r="C57" s="9"/>
      <c r="D57" s="11" t="s">
        <v>16</v>
      </c>
      <c r="E57" s="12">
        <v>4000</v>
      </c>
      <c r="F57" s="13">
        <v>718.8</v>
      </c>
      <c r="G57" s="8">
        <f t="shared" si="0"/>
        <v>17.97</v>
      </c>
      <c r="I57" s="36"/>
      <c r="J57" s="36"/>
      <c r="K57" s="36"/>
      <c r="L57" s="31"/>
      <c r="M57" s="41"/>
    </row>
    <row r="58" spans="1:13" ht="12.75">
      <c r="A58" s="9"/>
      <c r="B58" s="9"/>
      <c r="C58" s="9">
        <v>4210</v>
      </c>
      <c r="D58" s="11" t="s">
        <v>15</v>
      </c>
      <c r="E58" s="12">
        <v>4000</v>
      </c>
      <c r="F58" s="13">
        <v>718.8</v>
      </c>
      <c r="G58" s="8">
        <f t="shared" si="0"/>
        <v>17.97</v>
      </c>
      <c r="I58" s="36"/>
      <c r="J58" s="36"/>
      <c r="K58" s="36"/>
      <c r="L58" s="31"/>
      <c r="M58" s="41"/>
    </row>
    <row r="59" spans="1:13" ht="12.75">
      <c r="A59" s="5">
        <v>710</v>
      </c>
      <c r="B59" s="5"/>
      <c r="C59" s="5"/>
      <c r="D59" s="6" t="s">
        <v>29</v>
      </c>
      <c r="E59" s="7">
        <f>E60+E63</f>
        <v>57200</v>
      </c>
      <c r="F59" s="7">
        <f>F60+F63</f>
        <v>37620.01</v>
      </c>
      <c r="G59" s="8">
        <f t="shared" si="0"/>
        <v>65.76924825174825</v>
      </c>
      <c r="I59" s="36"/>
      <c r="J59" s="36"/>
      <c r="K59" s="36"/>
      <c r="L59" s="33"/>
      <c r="M59" s="40"/>
    </row>
    <row r="60" spans="1:13" ht="25.5">
      <c r="A60" s="9"/>
      <c r="B60" s="9">
        <v>71004</v>
      </c>
      <c r="C60" s="9"/>
      <c r="D60" s="14" t="s">
        <v>30</v>
      </c>
      <c r="E60" s="133">
        <f>E61+E62</f>
        <v>56000</v>
      </c>
      <c r="F60" s="133">
        <f>F61+F62</f>
        <v>36600</v>
      </c>
      <c r="G60" s="8">
        <f t="shared" si="0"/>
        <v>65.35714285714286</v>
      </c>
      <c r="I60" s="36"/>
      <c r="J60" s="36"/>
      <c r="K60" s="36"/>
      <c r="L60" s="33"/>
      <c r="M60" s="40"/>
    </row>
    <row r="61" spans="1:13" ht="12.75">
      <c r="A61" s="9"/>
      <c r="B61" s="9"/>
      <c r="C61" s="9">
        <v>4170</v>
      </c>
      <c r="D61" s="14" t="s">
        <v>14</v>
      </c>
      <c r="E61" s="12">
        <v>6000</v>
      </c>
      <c r="F61" s="12">
        <v>0</v>
      </c>
      <c r="G61" s="8">
        <f t="shared" si="0"/>
        <v>0</v>
      </c>
      <c r="I61" s="36"/>
      <c r="J61" s="36"/>
      <c r="K61" s="36"/>
      <c r="L61" s="31"/>
      <c r="M61" s="41"/>
    </row>
    <row r="62" spans="1:13" ht="12.75">
      <c r="A62" s="9"/>
      <c r="B62" s="9"/>
      <c r="C62" s="9">
        <v>4300</v>
      </c>
      <c r="D62" s="14" t="s">
        <v>8</v>
      </c>
      <c r="E62" s="12">
        <v>50000</v>
      </c>
      <c r="F62" s="12">
        <v>36600</v>
      </c>
      <c r="G62" s="8">
        <f t="shared" si="0"/>
        <v>73.2</v>
      </c>
      <c r="I62" s="36"/>
      <c r="J62" s="36"/>
      <c r="K62" s="36"/>
      <c r="L62" s="33"/>
      <c r="M62" s="40"/>
    </row>
    <row r="63" spans="1:13" ht="12.75">
      <c r="A63" s="9"/>
      <c r="B63" s="9">
        <v>71095</v>
      </c>
      <c r="C63" s="9"/>
      <c r="D63" s="14" t="s">
        <v>16</v>
      </c>
      <c r="E63" s="12">
        <v>1200</v>
      </c>
      <c r="F63" s="12">
        <v>1020.01</v>
      </c>
      <c r="G63" s="8">
        <f t="shared" si="0"/>
        <v>85.00083333333333</v>
      </c>
      <c r="I63" s="36"/>
      <c r="J63" s="36"/>
      <c r="K63" s="36"/>
      <c r="L63" s="33"/>
      <c r="M63" s="40"/>
    </row>
    <row r="64" spans="1:13" ht="12.75">
      <c r="A64" s="9"/>
      <c r="B64" s="9"/>
      <c r="C64" s="9">
        <v>4270</v>
      </c>
      <c r="D64" s="14" t="s">
        <v>24</v>
      </c>
      <c r="E64" s="12">
        <v>1200</v>
      </c>
      <c r="F64" s="12">
        <v>1020.01</v>
      </c>
      <c r="G64" s="8">
        <f t="shared" si="0"/>
        <v>85.00083333333333</v>
      </c>
      <c r="I64" s="36"/>
      <c r="J64" s="36"/>
      <c r="K64" s="36"/>
      <c r="L64" s="33"/>
      <c r="M64" s="40"/>
    </row>
    <row r="65" spans="1:13" ht="12.75">
      <c r="A65" s="5">
        <v>750</v>
      </c>
      <c r="B65" s="5"/>
      <c r="C65" s="5"/>
      <c r="D65" s="16" t="s">
        <v>32</v>
      </c>
      <c r="E65" s="7">
        <f>E66+E84+E91+E120+E129+E134</f>
        <v>3052497</v>
      </c>
      <c r="F65" s="7">
        <v>2679795.7</v>
      </c>
      <c r="G65" s="8">
        <f t="shared" si="0"/>
        <v>87.79028120256957</v>
      </c>
      <c r="I65" s="42"/>
      <c r="J65" s="42"/>
      <c r="K65" s="42"/>
      <c r="L65" s="57"/>
      <c r="M65" s="150"/>
    </row>
    <row r="66" spans="1:13" ht="12.75">
      <c r="A66" s="9"/>
      <c r="B66" s="9">
        <v>75011</v>
      </c>
      <c r="C66" s="9"/>
      <c r="D66" s="14" t="s">
        <v>207</v>
      </c>
      <c r="E66" s="12">
        <f>E67+E68+E69+E70+E71+E72+E73+E74+E75+E76+E77+E78+E79+E80+E81+E82+E83</f>
        <v>257224</v>
      </c>
      <c r="F66" s="12">
        <f>F67+F68+F69+F70+F71+F72+F73+F74+F75+F77+F76+F78+F79+F80+F81+F82+F83</f>
        <v>209434.96</v>
      </c>
      <c r="G66" s="8">
        <f t="shared" si="0"/>
        <v>81.42123596553976</v>
      </c>
      <c r="I66" s="36"/>
      <c r="J66" s="36"/>
      <c r="K66" s="36"/>
      <c r="L66" s="33"/>
      <c r="M66" s="41"/>
    </row>
    <row r="67" spans="1:13" ht="25.5">
      <c r="A67" s="9"/>
      <c r="B67" s="9"/>
      <c r="C67" s="9">
        <v>3020</v>
      </c>
      <c r="D67" s="14" t="s">
        <v>33</v>
      </c>
      <c r="E67" s="12">
        <v>1000</v>
      </c>
      <c r="F67" s="13">
        <v>0</v>
      </c>
      <c r="G67" s="8">
        <f t="shared" si="0"/>
        <v>0</v>
      </c>
      <c r="I67" s="36"/>
      <c r="J67" s="36"/>
      <c r="K67" s="36"/>
      <c r="L67" s="33"/>
      <c r="M67" s="41"/>
    </row>
    <row r="68" spans="1:13" ht="25.5">
      <c r="A68" s="9"/>
      <c r="B68" s="9"/>
      <c r="C68" s="9">
        <v>4010</v>
      </c>
      <c r="D68" s="14" t="s">
        <v>34</v>
      </c>
      <c r="E68" s="12">
        <v>183849</v>
      </c>
      <c r="F68" s="12">
        <v>154333.75</v>
      </c>
      <c r="G68" s="8">
        <f t="shared" si="0"/>
        <v>83.94592845215367</v>
      </c>
      <c r="I68" s="36"/>
      <c r="J68" s="36"/>
      <c r="K68" s="36"/>
      <c r="L68" s="33"/>
      <c r="M68" s="41"/>
    </row>
    <row r="69" spans="1:13" ht="12.75">
      <c r="A69" s="9"/>
      <c r="B69" s="9"/>
      <c r="C69" s="9">
        <v>4040</v>
      </c>
      <c r="D69" s="11" t="s">
        <v>35</v>
      </c>
      <c r="E69" s="12">
        <v>12000</v>
      </c>
      <c r="F69" s="12">
        <v>10248.93</v>
      </c>
      <c r="G69" s="8">
        <f t="shared" si="0"/>
        <v>85.40775</v>
      </c>
      <c r="I69" s="36"/>
      <c r="J69" s="36"/>
      <c r="K69" s="36"/>
      <c r="L69" s="33"/>
      <c r="M69" s="41"/>
    </row>
    <row r="70" spans="1:13" ht="12.75">
      <c r="A70" s="9"/>
      <c r="B70" s="9"/>
      <c r="C70" s="9">
        <v>4110</v>
      </c>
      <c r="D70" s="11" t="s">
        <v>36</v>
      </c>
      <c r="E70" s="12">
        <v>24606</v>
      </c>
      <c r="F70" s="12">
        <v>22317.44</v>
      </c>
      <c r="G70" s="8">
        <f t="shared" si="0"/>
        <v>90.6991790620174</v>
      </c>
      <c r="I70" s="36"/>
      <c r="J70" s="36"/>
      <c r="K70" s="36"/>
      <c r="L70" s="33"/>
      <c r="M70" s="41"/>
    </row>
    <row r="71" spans="1:13" ht="12.75">
      <c r="A71" s="9"/>
      <c r="B71" s="9"/>
      <c r="C71" s="9">
        <v>4120</v>
      </c>
      <c r="D71" s="11" t="s">
        <v>37</v>
      </c>
      <c r="E71" s="12">
        <v>3445</v>
      </c>
      <c r="F71" s="12">
        <v>2125.91</v>
      </c>
      <c r="G71" s="8">
        <f t="shared" si="0"/>
        <v>61.710014513788096</v>
      </c>
      <c r="I71" s="42"/>
      <c r="J71" s="42"/>
      <c r="K71" s="42"/>
      <c r="L71" s="52"/>
      <c r="M71" s="151"/>
    </row>
    <row r="72" spans="1:13" ht="12.75">
      <c r="A72" s="9"/>
      <c r="B72" s="9"/>
      <c r="C72" s="9">
        <v>4140</v>
      </c>
      <c r="D72" s="11" t="s">
        <v>38</v>
      </c>
      <c r="E72" s="12">
        <v>1000</v>
      </c>
      <c r="F72" s="10">
        <v>788.64</v>
      </c>
      <c r="G72" s="8">
        <f t="shared" si="0"/>
        <v>78.864</v>
      </c>
      <c r="I72" s="36"/>
      <c r="J72" s="36"/>
      <c r="K72" s="36"/>
      <c r="L72" s="33"/>
      <c r="M72" s="41"/>
    </row>
    <row r="73" spans="1:13" ht="12.75">
      <c r="A73" s="9"/>
      <c r="B73" s="9"/>
      <c r="C73" s="9">
        <v>4210</v>
      </c>
      <c r="D73" s="11" t="s">
        <v>15</v>
      </c>
      <c r="E73" s="12">
        <v>4600</v>
      </c>
      <c r="F73" s="12">
        <v>2623.96</v>
      </c>
      <c r="G73" s="8">
        <f t="shared" si="0"/>
        <v>57.04260869565218</v>
      </c>
      <c r="I73" s="36"/>
      <c r="J73" s="36"/>
      <c r="K73" s="36"/>
      <c r="L73" s="33"/>
      <c r="M73" s="41"/>
    </row>
    <row r="74" spans="1:13" ht="25.5">
      <c r="A74" s="9"/>
      <c r="B74" s="9"/>
      <c r="C74" s="9">
        <v>4240</v>
      </c>
      <c r="D74" s="14" t="s">
        <v>74</v>
      </c>
      <c r="E74" s="12">
        <v>1400</v>
      </c>
      <c r="F74" s="12">
        <v>1134</v>
      </c>
      <c r="G74" s="8">
        <f t="shared" si="0"/>
        <v>81</v>
      </c>
      <c r="I74" s="36"/>
      <c r="J74" s="36"/>
      <c r="K74" s="36"/>
      <c r="L74" s="33"/>
      <c r="M74" s="41"/>
    </row>
    <row r="75" spans="1:13" ht="12.75">
      <c r="A75" s="9"/>
      <c r="B75" s="9"/>
      <c r="C75" s="9">
        <v>4280</v>
      </c>
      <c r="D75" s="11" t="s">
        <v>39</v>
      </c>
      <c r="E75" s="13">
        <v>500</v>
      </c>
      <c r="F75" s="12">
        <v>0</v>
      </c>
      <c r="G75" s="8">
        <f aca="true" t="shared" si="1" ref="G75:G138">F75*100/E75</f>
        <v>0</v>
      </c>
      <c r="I75" s="36"/>
      <c r="J75" s="36"/>
      <c r="K75" s="36"/>
      <c r="L75" s="33"/>
      <c r="M75" s="41"/>
    </row>
    <row r="76" spans="1:13" ht="12.75">
      <c r="A76" s="9"/>
      <c r="B76" s="9"/>
      <c r="C76" s="9">
        <v>4300</v>
      </c>
      <c r="D76" s="11" t="s">
        <v>8</v>
      </c>
      <c r="E76" s="12">
        <v>10000</v>
      </c>
      <c r="F76" s="12">
        <v>7596.99</v>
      </c>
      <c r="G76" s="8">
        <f t="shared" si="1"/>
        <v>75.9699</v>
      </c>
      <c r="I76" s="36"/>
      <c r="J76" s="36"/>
      <c r="K76" s="36"/>
      <c r="L76" s="31"/>
      <c r="M76" s="41"/>
    </row>
    <row r="77" spans="1:13" ht="25.5">
      <c r="A77" s="9"/>
      <c r="B77" s="9"/>
      <c r="C77" s="9">
        <v>4380</v>
      </c>
      <c r="D77" s="14" t="s">
        <v>224</v>
      </c>
      <c r="E77" s="12">
        <v>200</v>
      </c>
      <c r="F77" s="12">
        <v>61</v>
      </c>
      <c r="G77" s="8">
        <f t="shared" si="1"/>
        <v>30.5</v>
      </c>
      <c r="I77" s="36"/>
      <c r="J77" s="36"/>
      <c r="K77" s="36"/>
      <c r="L77" s="31"/>
      <c r="M77" s="41"/>
    </row>
    <row r="78" spans="1:13" ht="12.75">
      <c r="A78" s="9"/>
      <c r="B78" s="9"/>
      <c r="C78" s="9">
        <v>4410</v>
      </c>
      <c r="D78" s="11" t="s">
        <v>46</v>
      </c>
      <c r="E78" s="12">
        <v>2000</v>
      </c>
      <c r="F78" s="12">
        <v>1465.68</v>
      </c>
      <c r="G78" s="8">
        <f t="shared" si="1"/>
        <v>73.284</v>
      </c>
      <c r="I78" s="36"/>
      <c r="J78" s="36"/>
      <c r="K78" s="36"/>
      <c r="L78" s="31"/>
      <c r="M78" s="41"/>
    </row>
    <row r="79" spans="1:13" ht="12.75">
      <c r="A79" s="9"/>
      <c r="B79" s="9"/>
      <c r="C79" s="9">
        <v>4430</v>
      </c>
      <c r="D79" s="11" t="s">
        <v>19</v>
      </c>
      <c r="E79" s="13">
        <v>200</v>
      </c>
      <c r="F79" s="12">
        <v>0</v>
      </c>
      <c r="G79" s="8">
        <f t="shared" si="1"/>
        <v>0</v>
      </c>
      <c r="I79" s="36"/>
      <c r="J79" s="36"/>
      <c r="K79" s="36"/>
      <c r="L79" s="31"/>
      <c r="M79" s="41"/>
    </row>
    <row r="80" spans="1:13" ht="25.5">
      <c r="A80" s="9"/>
      <c r="B80" s="9"/>
      <c r="C80" s="9">
        <v>4440</v>
      </c>
      <c r="D80" s="14" t="s">
        <v>40</v>
      </c>
      <c r="E80" s="15">
        <v>2924</v>
      </c>
      <c r="F80" s="12">
        <v>2923.47</v>
      </c>
      <c r="G80" s="8">
        <f t="shared" si="1"/>
        <v>99.98187414500684</v>
      </c>
      <c r="I80" s="36"/>
      <c r="J80" s="36"/>
      <c r="K80" s="36"/>
      <c r="L80" s="31"/>
      <c r="M80" s="41"/>
    </row>
    <row r="81" spans="1:13" ht="38.25">
      <c r="A81" s="9"/>
      <c r="B81" s="9"/>
      <c r="C81" s="9">
        <v>4700</v>
      </c>
      <c r="D81" s="14" t="s">
        <v>41</v>
      </c>
      <c r="E81" s="12">
        <v>2000</v>
      </c>
      <c r="F81" s="13">
        <v>1412</v>
      </c>
      <c r="G81" s="8">
        <f t="shared" si="1"/>
        <v>70.6</v>
      </c>
      <c r="I81" s="36"/>
      <c r="J81" s="36"/>
      <c r="K81" s="36"/>
      <c r="L81" s="31"/>
      <c r="M81" s="41"/>
    </row>
    <row r="82" spans="1:13" ht="38.25">
      <c r="A82" s="9"/>
      <c r="B82" s="9"/>
      <c r="C82" s="9">
        <v>4740</v>
      </c>
      <c r="D82" s="14" t="s">
        <v>42</v>
      </c>
      <c r="E82" s="12">
        <v>2000</v>
      </c>
      <c r="F82" s="12">
        <v>922.57</v>
      </c>
      <c r="G82" s="8">
        <f t="shared" si="1"/>
        <v>46.1285</v>
      </c>
      <c r="I82" s="36"/>
      <c r="J82" s="36"/>
      <c r="K82" s="36"/>
      <c r="L82" s="31"/>
      <c r="M82" s="38"/>
    </row>
    <row r="83" spans="1:13" ht="25.5">
      <c r="A83" s="9"/>
      <c r="B83" s="9"/>
      <c r="C83" s="9">
        <v>4750</v>
      </c>
      <c r="D83" s="14" t="s">
        <v>43</v>
      </c>
      <c r="E83" s="12">
        <v>5500</v>
      </c>
      <c r="F83" s="10">
        <v>1480.62</v>
      </c>
      <c r="G83" s="8">
        <f t="shared" si="1"/>
        <v>26.920363636363636</v>
      </c>
      <c r="I83" s="36"/>
      <c r="J83" s="36"/>
      <c r="K83" s="36"/>
      <c r="L83" s="31"/>
      <c r="M83" s="41"/>
    </row>
    <row r="84" spans="1:13" ht="25.5">
      <c r="A84" s="9"/>
      <c r="B84" s="9">
        <v>75022</v>
      </c>
      <c r="C84" s="9"/>
      <c r="D84" s="14" t="s">
        <v>44</v>
      </c>
      <c r="E84" s="133">
        <f>E85+E86+E87+E88+E89+E90</f>
        <v>120100</v>
      </c>
      <c r="F84" s="133">
        <f>F85+F86+F87+F88+F89+F90</f>
        <v>97444.96999999999</v>
      </c>
      <c r="G84" s="8">
        <f t="shared" si="1"/>
        <v>81.13652789342213</v>
      </c>
      <c r="I84" s="36"/>
      <c r="J84" s="36"/>
      <c r="K84" s="36"/>
      <c r="L84" s="31"/>
      <c r="M84" s="41"/>
    </row>
    <row r="85" spans="1:13" ht="25.5">
      <c r="A85" s="9"/>
      <c r="B85" s="9"/>
      <c r="C85" s="9">
        <v>3030</v>
      </c>
      <c r="D85" s="14" t="s">
        <v>31</v>
      </c>
      <c r="E85" s="12">
        <v>108820</v>
      </c>
      <c r="F85" s="12">
        <v>90081.3</v>
      </c>
      <c r="G85" s="8">
        <f t="shared" si="1"/>
        <v>82.78009557066716</v>
      </c>
      <c r="I85" s="36"/>
      <c r="J85" s="36"/>
      <c r="K85" s="36"/>
      <c r="L85" s="31"/>
      <c r="M85" s="38"/>
    </row>
    <row r="86" spans="1:13" ht="12.75">
      <c r="A86" s="9"/>
      <c r="B86" s="9"/>
      <c r="C86" s="9">
        <v>4210</v>
      </c>
      <c r="D86" s="14" t="s">
        <v>45</v>
      </c>
      <c r="E86" s="12">
        <v>3000</v>
      </c>
      <c r="F86" s="12">
        <v>2489.95</v>
      </c>
      <c r="G86" s="8">
        <f t="shared" si="1"/>
        <v>82.99833333333332</v>
      </c>
      <c r="I86" s="36"/>
      <c r="J86" s="36"/>
      <c r="K86" s="36"/>
      <c r="L86" s="33"/>
      <c r="M86" s="40"/>
    </row>
    <row r="87" spans="1:13" ht="12.75">
      <c r="A87" s="9"/>
      <c r="B87" s="9"/>
      <c r="C87" s="9">
        <v>4300</v>
      </c>
      <c r="D87" s="14" t="s">
        <v>8</v>
      </c>
      <c r="E87" s="12">
        <v>6200</v>
      </c>
      <c r="F87" s="12">
        <v>3313.29</v>
      </c>
      <c r="G87" s="8">
        <f t="shared" si="1"/>
        <v>53.44016129032258</v>
      </c>
      <c r="I87" s="36"/>
      <c r="J87" s="36"/>
      <c r="K87" s="36"/>
      <c r="L87" s="33"/>
      <c r="M87" s="41"/>
    </row>
    <row r="88" spans="1:13" ht="38.25">
      <c r="A88" s="9"/>
      <c r="B88" s="9"/>
      <c r="C88" s="9">
        <v>4370</v>
      </c>
      <c r="D88" s="14" t="s">
        <v>28</v>
      </c>
      <c r="E88" s="12">
        <v>500</v>
      </c>
      <c r="F88" s="10">
        <v>175.73</v>
      </c>
      <c r="G88" s="8">
        <f t="shared" si="1"/>
        <v>35.146</v>
      </c>
      <c r="I88" s="36"/>
      <c r="J88" s="36"/>
      <c r="K88" s="36"/>
      <c r="L88" s="33"/>
      <c r="M88" s="41"/>
    </row>
    <row r="89" spans="1:13" ht="38.25">
      <c r="A89" s="9"/>
      <c r="B89" s="9"/>
      <c r="C89" s="9">
        <v>4740</v>
      </c>
      <c r="D89" s="14" t="s">
        <v>42</v>
      </c>
      <c r="E89" s="13">
        <v>1000</v>
      </c>
      <c r="F89" s="12">
        <v>955.5</v>
      </c>
      <c r="G89" s="8">
        <f t="shared" si="1"/>
        <v>95.55</v>
      </c>
      <c r="I89" s="36"/>
      <c r="J89" s="36"/>
      <c r="K89" s="36"/>
      <c r="L89" s="33"/>
      <c r="M89" s="41"/>
    </row>
    <row r="90" spans="1:13" ht="25.5">
      <c r="A90" s="9"/>
      <c r="B90" s="9"/>
      <c r="C90" s="9">
        <v>4750</v>
      </c>
      <c r="D90" s="14" t="s">
        <v>43</v>
      </c>
      <c r="E90" s="13">
        <v>580</v>
      </c>
      <c r="F90" s="12">
        <v>429.2</v>
      </c>
      <c r="G90" s="8">
        <f t="shared" si="1"/>
        <v>74</v>
      </c>
      <c r="I90" s="36"/>
      <c r="J90" s="36"/>
      <c r="K90" s="36"/>
      <c r="L90" s="33"/>
      <c r="M90" s="41"/>
    </row>
    <row r="91" spans="1:13" ht="25.5">
      <c r="A91" s="9"/>
      <c r="B91" s="9">
        <v>75023</v>
      </c>
      <c r="C91" s="9"/>
      <c r="D91" s="14" t="s">
        <v>47</v>
      </c>
      <c r="E91" s="133">
        <f>E92+E93+E94+E95+E96+E97+E98+E99+E100+E101+E102+E103+E104+E105+E106+E107+E108+E109+E110+E111+E112+E113+E114+E115+E116+E117+E118+E119</f>
        <v>2470581</v>
      </c>
      <c r="F91" s="133">
        <v>2192921.62</v>
      </c>
      <c r="G91" s="8">
        <f t="shared" si="1"/>
        <v>88.76137313449752</v>
      </c>
      <c r="I91" s="36"/>
      <c r="J91" s="36"/>
      <c r="K91" s="36"/>
      <c r="L91" s="33"/>
      <c r="M91" s="41"/>
    </row>
    <row r="92" spans="1:13" ht="25.5">
      <c r="A92" s="9"/>
      <c r="B92" s="9"/>
      <c r="C92" s="9">
        <v>3020</v>
      </c>
      <c r="D92" s="14" t="s">
        <v>33</v>
      </c>
      <c r="E92" s="12">
        <v>10000</v>
      </c>
      <c r="F92" s="12">
        <v>6608.25</v>
      </c>
      <c r="G92" s="8">
        <f t="shared" si="1"/>
        <v>66.0825</v>
      </c>
      <c r="I92" s="36"/>
      <c r="J92" s="36"/>
      <c r="K92" s="36"/>
      <c r="L92" s="33"/>
      <c r="M92" s="41"/>
    </row>
    <row r="93" spans="1:13" ht="25.5">
      <c r="A93" s="9"/>
      <c r="B93" s="9"/>
      <c r="C93" s="9">
        <v>4010</v>
      </c>
      <c r="D93" s="14" t="s">
        <v>48</v>
      </c>
      <c r="E93" s="12">
        <v>1452194</v>
      </c>
      <c r="F93" s="12">
        <v>1341173.63</v>
      </c>
      <c r="G93" s="8">
        <f t="shared" si="1"/>
        <v>92.3549904489345</v>
      </c>
      <c r="I93" s="36"/>
      <c r="J93" s="36"/>
      <c r="K93" s="36"/>
      <c r="L93" s="33"/>
      <c r="M93" s="41"/>
    </row>
    <row r="94" spans="1:13" ht="12.75">
      <c r="A94" s="9"/>
      <c r="B94" s="9"/>
      <c r="C94" s="9">
        <v>4040</v>
      </c>
      <c r="D94" s="14" t="s">
        <v>35</v>
      </c>
      <c r="E94" s="12">
        <v>116000</v>
      </c>
      <c r="F94" s="12">
        <v>107457.72</v>
      </c>
      <c r="G94" s="8">
        <f t="shared" si="1"/>
        <v>92.63596551724137</v>
      </c>
      <c r="I94" s="36"/>
      <c r="J94" s="36"/>
      <c r="K94" s="36"/>
      <c r="L94" s="33"/>
      <c r="M94" s="38"/>
    </row>
    <row r="95" spans="1:13" ht="25.5">
      <c r="A95" s="9"/>
      <c r="B95" s="9"/>
      <c r="C95" s="9">
        <v>4110</v>
      </c>
      <c r="D95" s="14" t="s">
        <v>49</v>
      </c>
      <c r="E95" s="12">
        <v>235104</v>
      </c>
      <c r="F95" s="12">
        <v>203535.65</v>
      </c>
      <c r="G95" s="8">
        <f t="shared" si="1"/>
        <v>86.57260191234518</v>
      </c>
      <c r="I95" s="36"/>
      <c r="J95" s="36"/>
      <c r="K95" s="36"/>
      <c r="L95" s="33"/>
      <c r="M95" s="41"/>
    </row>
    <row r="96" spans="1:13" ht="12.75">
      <c r="A96" s="9"/>
      <c r="B96" s="9"/>
      <c r="C96" s="9">
        <v>4120</v>
      </c>
      <c r="D96" s="14" t="s">
        <v>13</v>
      </c>
      <c r="E96" s="12">
        <v>38017</v>
      </c>
      <c r="F96" s="12">
        <v>33040.24</v>
      </c>
      <c r="G96" s="8">
        <f t="shared" si="1"/>
        <v>86.90911960438751</v>
      </c>
      <c r="I96" s="36"/>
      <c r="J96" s="36"/>
      <c r="K96" s="36"/>
      <c r="L96" s="33"/>
      <c r="M96" s="38"/>
    </row>
    <row r="97" spans="1:13" ht="12.75">
      <c r="A97" s="9"/>
      <c r="B97" s="9"/>
      <c r="C97" s="9">
        <v>4140</v>
      </c>
      <c r="D97" s="14" t="s">
        <v>38</v>
      </c>
      <c r="E97" s="12">
        <v>10000</v>
      </c>
      <c r="F97" s="12">
        <v>8919.53</v>
      </c>
      <c r="G97" s="8">
        <f t="shared" si="1"/>
        <v>89.19530000000002</v>
      </c>
      <c r="I97" s="36"/>
      <c r="J97" s="36"/>
      <c r="K97" s="36"/>
      <c r="L97" s="33"/>
      <c r="M97" s="41"/>
    </row>
    <row r="98" spans="1:13" ht="12.75">
      <c r="A98" s="9"/>
      <c r="B98" s="9"/>
      <c r="C98" s="9">
        <v>4170</v>
      </c>
      <c r="D98" s="14" t="s">
        <v>50</v>
      </c>
      <c r="E98" s="12">
        <v>17500</v>
      </c>
      <c r="F98" s="12">
        <v>10250</v>
      </c>
      <c r="G98" s="8">
        <f t="shared" si="1"/>
        <v>58.57142857142857</v>
      </c>
      <c r="I98" s="36"/>
      <c r="J98" s="36"/>
      <c r="K98" s="36"/>
      <c r="L98" s="33"/>
      <c r="M98" s="41"/>
    </row>
    <row r="99" spans="1:13" ht="12.75">
      <c r="A99" s="9"/>
      <c r="B99" s="9"/>
      <c r="C99" s="9">
        <v>4210</v>
      </c>
      <c r="D99" s="14" t="s">
        <v>15</v>
      </c>
      <c r="E99" s="12">
        <v>70708</v>
      </c>
      <c r="F99" s="12">
        <v>64322.12</v>
      </c>
      <c r="G99" s="8">
        <f t="shared" si="1"/>
        <v>90.96865984047066</v>
      </c>
      <c r="I99" s="36"/>
      <c r="J99" s="36"/>
      <c r="K99" s="36"/>
      <c r="L99" s="33"/>
      <c r="M99" s="41"/>
    </row>
    <row r="100" spans="1:13" ht="15" customHeight="1">
      <c r="A100" s="9"/>
      <c r="B100" s="9"/>
      <c r="C100" s="9">
        <v>4230</v>
      </c>
      <c r="D100" s="14" t="s">
        <v>206</v>
      </c>
      <c r="E100" s="12">
        <v>500</v>
      </c>
      <c r="F100" s="12">
        <v>0</v>
      </c>
      <c r="G100" s="8">
        <f t="shared" si="1"/>
        <v>0</v>
      </c>
      <c r="I100" s="36"/>
      <c r="J100" s="36"/>
      <c r="K100" s="36"/>
      <c r="L100" s="33"/>
      <c r="M100" s="41"/>
    </row>
    <row r="101" spans="1:13" ht="27" customHeight="1">
      <c r="A101" s="9"/>
      <c r="B101" s="9"/>
      <c r="C101" s="9">
        <v>4240</v>
      </c>
      <c r="D101" s="14" t="s">
        <v>74</v>
      </c>
      <c r="E101" s="12">
        <v>20000</v>
      </c>
      <c r="F101" s="12">
        <v>12322.84</v>
      </c>
      <c r="G101" s="8">
        <f t="shared" si="1"/>
        <v>61.6142</v>
      </c>
      <c r="I101" s="36"/>
      <c r="J101" s="36"/>
      <c r="K101" s="36"/>
      <c r="L101" s="33"/>
      <c r="M101" s="41"/>
    </row>
    <row r="102" spans="1:13" ht="12.75">
      <c r="A102" s="9"/>
      <c r="B102" s="9"/>
      <c r="C102" s="9">
        <v>4260</v>
      </c>
      <c r="D102" s="14" t="s">
        <v>27</v>
      </c>
      <c r="E102" s="12">
        <v>39000</v>
      </c>
      <c r="F102" s="12">
        <v>34406.77</v>
      </c>
      <c r="G102" s="8">
        <f t="shared" si="1"/>
        <v>88.22248717948717</v>
      </c>
      <c r="I102" s="36"/>
      <c r="J102" s="36"/>
      <c r="K102" s="36"/>
      <c r="L102" s="33"/>
      <c r="M102" s="41"/>
    </row>
    <row r="103" spans="1:13" ht="12.75">
      <c r="A103" s="9"/>
      <c r="B103" s="9"/>
      <c r="C103" s="9">
        <v>4270</v>
      </c>
      <c r="D103" s="14" t="s">
        <v>24</v>
      </c>
      <c r="E103" s="12">
        <v>27000</v>
      </c>
      <c r="F103" s="12">
        <v>17105.37</v>
      </c>
      <c r="G103" s="8">
        <f t="shared" si="1"/>
        <v>63.35322222222222</v>
      </c>
      <c r="I103" s="36"/>
      <c r="J103" s="36"/>
      <c r="K103" s="36"/>
      <c r="L103" s="33"/>
      <c r="M103" s="41"/>
    </row>
    <row r="104" spans="1:13" ht="12.75">
      <c r="A104" s="9"/>
      <c r="B104" s="9"/>
      <c r="C104" s="9">
        <v>4280</v>
      </c>
      <c r="D104" s="14" t="s">
        <v>39</v>
      </c>
      <c r="E104" s="12">
        <v>5000</v>
      </c>
      <c r="F104" s="12">
        <v>987</v>
      </c>
      <c r="G104" s="8">
        <f t="shared" si="1"/>
        <v>19.74</v>
      </c>
      <c r="I104" s="36"/>
      <c r="J104" s="36"/>
      <c r="K104" s="36"/>
      <c r="L104" s="33"/>
      <c r="M104" s="41"/>
    </row>
    <row r="105" spans="1:13" ht="12.75">
      <c r="A105" s="9"/>
      <c r="B105" s="9"/>
      <c r="C105" s="9">
        <v>4300</v>
      </c>
      <c r="D105" s="14" t="s">
        <v>8</v>
      </c>
      <c r="E105" s="12">
        <v>101484</v>
      </c>
      <c r="F105" s="12">
        <v>86803.46</v>
      </c>
      <c r="G105" s="8">
        <f t="shared" si="1"/>
        <v>85.53413345946159</v>
      </c>
      <c r="I105" s="36"/>
      <c r="J105" s="36"/>
      <c r="K105" s="36"/>
      <c r="L105" s="33"/>
      <c r="M105" s="41"/>
    </row>
    <row r="106" spans="1:13" ht="25.5">
      <c r="A106" s="9"/>
      <c r="B106" s="9"/>
      <c r="C106" s="9">
        <v>4350</v>
      </c>
      <c r="D106" s="14" t="s">
        <v>51</v>
      </c>
      <c r="E106" s="12">
        <v>7500</v>
      </c>
      <c r="F106" s="12">
        <v>4546.7</v>
      </c>
      <c r="G106" s="8">
        <f t="shared" si="1"/>
        <v>60.62266666666667</v>
      </c>
      <c r="I106" s="36"/>
      <c r="J106" s="36"/>
      <c r="K106" s="36"/>
      <c r="L106" s="33"/>
      <c r="M106" s="41"/>
    </row>
    <row r="107" spans="1:13" ht="38.25">
      <c r="A107" s="9"/>
      <c r="B107" s="9"/>
      <c r="C107" s="9">
        <v>4360</v>
      </c>
      <c r="D107" s="14" t="s">
        <v>53</v>
      </c>
      <c r="E107" s="12">
        <v>6000</v>
      </c>
      <c r="F107" s="12">
        <v>4206.37</v>
      </c>
      <c r="G107" s="8">
        <f t="shared" si="1"/>
        <v>70.10616666666667</v>
      </c>
      <c r="I107" s="36"/>
      <c r="J107" s="36"/>
      <c r="K107" s="36"/>
      <c r="L107" s="33"/>
      <c r="M107" s="41"/>
    </row>
    <row r="108" spans="1:13" ht="38.25">
      <c r="A108" s="9"/>
      <c r="B108" s="9"/>
      <c r="C108" s="9">
        <v>4370</v>
      </c>
      <c r="D108" s="14" t="s">
        <v>52</v>
      </c>
      <c r="E108" s="12">
        <v>12000</v>
      </c>
      <c r="F108" s="12">
        <v>8754.38</v>
      </c>
      <c r="G108" s="8">
        <f t="shared" si="1"/>
        <v>72.95316666666666</v>
      </c>
      <c r="I108" s="36"/>
      <c r="J108" s="36"/>
      <c r="K108" s="36"/>
      <c r="L108" s="33"/>
      <c r="M108" s="41"/>
    </row>
    <row r="109" spans="1:13" ht="26.25" customHeight="1">
      <c r="A109" s="9"/>
      <c r="B109" s="9"/>
      <c r="C109" s="9">
        <v>4390</v>
      </c>
      <c r="D109" s="14" t="s">
        <v>116</v>
      </c>
      <c r="E109" s="12">
        <v>2000</v>
      </c>
      <c r="F109" s="12">
        <v>120</v>
      </c>
      <c r="G109" s="8">
        <f t="shared" si="1"/>
        <v>6</v>
      </c>
      <c r="I109" s="36"/>
      <c r="J109" s="36"/>
      <c r="K109" s="36"/>
      <c r="L109" s="33"/>
      <c r="M109" s="41"/>
    </row>
    <row r="110" spans="1:13" ht="12.75">
      <c r="A110" s="9"/>
      <c r="B110" s="9"/>
      <c r="C110" s="9">
        <v>4410</v>
      </c>
      <c r="D110" s="14" t="s">
        <v>46</v>
      </c>
      <c r="E110" s="12">
        <v>47470</v>
      </c>
      <c r="F110" s="12">
        <v>37509.69</v>
      </c>
      <c r="G110" s="8">
        <f t="shared" si="1"/>
        <v>79.01767432062356</v>
      </c>
      <c r="I110" s="36"/>
      <c r="J110" s="36"/>
      <c r="K110" s="36"/>
      <c r="L110" s="33"/>
      <c r="M110" s="41"/>
    </row>
    <row r="111" spans="1:13" ht="12.75">
      <c r="A111" s="9"/>
      <c r="B111" s="9"/>
      <c r="C111" s="9">
        <v>4430</v>
      </c>
      <c r="D111" s="14" t="s">
        <v>19</v>
      </c>
      <c r="E111" s="12">
        <v>10000</v>
      </c>
      <c r="F111" s="12">
        <v>3981</v>
      </c>
      <c r="G111" s="8">
        <f t="shared" si="1"/>
        <v>39.81</v>
      </c>
      <c r="I111" s="36"/>
      <c r="J111" s="36"/>
      <c r="K111" s="36"/>
      <c r="L111" s="33"/>
      <c r="M111" s="41"/>
    </row>
    <row r="112" spans="1:13" ht="25.5">
      <c r="A112" s="9"/>
      <c r="B112" s="9"/>
      <c r="C112" s="9">
        <v>4440</v>
      </c>
      <c r="D112" s="14" t="s">
        <v>40</v>
      </c>
      <c r="E112" s="12">
        <v>36504</v>
      </c>
      <c r="F112" s="12">
        <v>34847.67</v>
      </c>
      <c r="G112" s="8">
        <f t="shared" si="1"/>
        <v>95.46260683760684</v>
      </c>
      <c r="I112" s="36"/>
      <c r="J112" s="36"/>
      <c r="K112" s="36"/>
      <c r="L112" s="33"/>
      <c r="M112" s="41"/>
    </row>
    <row r="113" spans="1:13" ht="12.75">
      <c r="A113" s="9"/>
      <c r="B113" s="9"/>
      <c r="C113" s="9">
        <v>4510</v>
      </c>
      <c r="D113" s="14" t="s">
        <v>204</v>
      </c>
      <c r="E113" s="12">
        <v>1000</v>
      </c>
      <c r="F113" s="12">
        <v>100</v>
      </c>
      <c r="G113" s="8">
        <f t="shared" si="1"/>
        <v>10</v>
      </c>
      <c r="I113" s="36"/>
      <c r="J113" s="36"/>
      <c r="K113" s="36"/>
      <c r="L113" s="33"/>
      <c r="M113" s="41"/>
    </row>
    <row r="114" spans="1:13" ht="24.75" customHeight="1">
      <c r="A114" s="9"/>
      <c r="B114" s="9"/>
      <c r="C114" s="9">
        <v>4520</v>
      </c>
      <c r="D114" s="14" t="s">
        <v>208</v>
      </c>
      <c r="E114" s="12">
        <v>200</v>
      </c>
      <c r="F114" s="12">
        <v>0</v>
      </c>
      <c r="G114" s="8">
        <f t="shared" si="1"/>
        <v>0</v>
      </c>
      <c r="I114" s="36"/>
      <c r="J114" s="36"/>
      <c r="K114" s="36"/>
      <c r="L114" s="33"/>
      <c r="M114" s="41"/>
    </row>
    <row r="115" spans="1:13" ht="25.5">
      <c r="A115" s="9"/>
      <c r="B115" s="9"/>
      <c r="C115" s="9">
        <v>4610</v>
      </c>
      <c r="D115" s="14" t="s">
        <v>225</v>
      </c>
      <c r="E115" s="12">
        <v>1000</v>
      </c>
      <c r="F115" s="12">
        <v>0</v>
      </c>
      <c r="G115" s="8">
        <f t="shared" si="1"/>
        <v>0</v>
      </c>
      <c r="I115" s="36"/>
      <c r="J115" s="36"/>
      <c r="K115" s="36"/>
      <c r="L115" s="33"/>
      <c r="M115" s="41"/>
    </row>
    <row r="116" spans="1:13" ht="38.25">
      <c r="A116" s="9"/>
      <c r="B116" s="9"/>
      <c r="C116" s="9">
        <v>4700</v>
      </c>
      <c r="D116" s="14" t="s">
        <v>41</v>
      </c>
      <c r="E116" s="12">
        <v>23000</v>
      </c>
      <c r="F116" s="12">
        <v>18326</v>
      </c>
      <c r="G116" s="8">
        <f t="shared" si="1"/>
        <v>79.67826086956522</v>
      </c>
      <c r="I116" s="36"/>
      <c r="J116" s="36"/>
      <c r="K116" s="36"/>
      <c r="L116" s="33"/>
      <c r="M116" s="41"/>
    </row>
    <row r="117" spans="1:13" ht="38.25">
      <c r="A117" s="9"/>
      <c r="B117" s="9"/>
      <c r="C117" s="9">
        <v>4740</v>
      </c>
      <c r="D117" s="14" t="s">
        <v>42</v>
      </c>
      <c r="E117" s="12">
        <v>15000</v>
      </c>
      <c r="F117" s="12">
        <v>459.13</v>
      </c>
      <c r="G117" s="8">
        <f t="shared" si="1"/>
        <v>3.0608666666666666</v>
      </c>
      <c r="I117" s="36"/>
      <c r="J117" s="36"/>
      <c r="K117" s="36"/>
      <c r="L117" s="33"/>
      <c r="M117" s="41"/>
    </row>
    <row r="118" spans="1:13" ht="25.5">
      <c r="A118" s="9"/>
      <c r="B118" s="9"/>
      <c r="C118" s="9">
        <v>4750</v>
      </c>
      <c r="D118" s="14" t="s">
        <v>43</v>
      </c>
      <c r="E118" s="12">
        <v>41400</v>
      </c>
      <c r="F118" s="12">
        <v>28139.41</v>
      </c>
      <c r="G118" s="8">
        <f t="shared" si="1"/>
        <v>67.96958937198067</v>
      </c>
      <c r="I118" s="36"/>
      <c r="J118" s="36"/>
      <c r="K118" s="36"/>
      <c r="L118" s="33"/>
      <c r="M118" s="41"/>
    </row>
    <row r="119" spans="1:13" ht="25.5">
      <c r="A119" s="9"/>
      <c r="B119" s="9"/>
      <c r="C119" s="9">
        <v>6050</v>
      </c>
      <c r="D119" s="14" t="s">
        <v>9</v>
      </c>
      <c r="E119" s="12">
        <v>125000</v>
      </c>
      <c r="F119" s="12">
        <v>124998.69</v>
      </c>
      <c r="G119" s="8">
        <f t="shared" si="1"/>
        <v>99.998952</v>
      </c>
      <c r="I119" s="36"/>
      <c r="J119" s="36"/>
      <c r="K119" s="36"/>
      <c r="L119" s="33"/>
      <c r="M119" s="41"/>
    </row>
    <row r="120" spans="1:13" ht="12.75">
      <c r="A120" s="9"/>
      <c r="B120" s="9">
        <v>75056</v>
      </c>
      <c r="C120" s="9"/>
      <c r="D120" s="14" t="s">
        <v>290</v>
      </c>
      <c r="E120" s="12">
        <f>E121+E122+E123+E124+E125+E126+E127+E128</f>
        <v>16252</v>
      </c>
      <c r="F120" s="12">
        <f>F121+F122+F123+F124+F125+F126+F127+F128</f>
        <v>15533.68</v>
      </c>
      <c r="G120" s="8">
        <f t="shared" si="1"/>
        <v>95.58011321683485</v>
      </c>
      <c r="I120" s="36"/>
      <c r="J120" s="36"/>
      <c r="K120" s="36"/>
      <c r="L120" s="33"/>
      <c r="M120" s="41"/>
    </row>
    <row r="121" spans="1:13" ht="25.5">
      <c r="A121" s="9"/>
      <c r="B121" s="9"/>
      <c r="C121" s="9">
        <v>3020</v>
      </c>
      <c r="D121" s="14" t="s">
        <v>33</v>
      </c>
      <c r="E121" s="12">
        <v>11500</v>
      </c>
      <c r="F121" s="12">
        <v>11500</v>
      </c>
      <c r="G121" s="8">
        <f t="shared" si="1"/>
        <v>100</v>
      </c>
      <c r="I121" s="36"/>
      <c r="J121" s="36"/>
      <c r="K121" s="36"/>
      <c r="L121" s="33"/>
      <c r="M121" s="41"/>
    </row>
    <row r="122" spans="1:13" ht="25.5">
      <c r="A122" s="9"/>
      <c r="B122" s="9"/>
      <c r="C122" s="9">
        <v>4110</v>
      </c>
      <c r="D122" s="14" t="s">
        <v>49</v>
      </c>
      <c r="E122" s="12">
        <v>1995</v>
      </c>
      <c r="F122" s="12">
        <v>1973.84</v>
      </c>
      <c r="G122" s="8">
        <f t="shared" si="1"/>
        <v>98.93934837092732</v>
      </c>
      <c r="I122" s="36"/>
      <c r="J122" s="36"/>
      <c r="K122" s="36"/>
      <c r="L122" s="33"/>
      <c r="M122" s="41"/>
    </row>
    <row r="123" spans="1:13" ht="12.75">
      <c r="A123" s="9"/>
      <c r="B123" s="9"/>
      <c r="C123" s="9">
        <v>4120</v>
      </c>
      <c r="D123" s="14" t="s">
        <v>13</v>
      </c>
      <c r="E123" s="12">
        <v>322</v>
      </c>
      <c r="F123" s="12">
        <v>321.84</v>
      </c>
      <c r="G123" s="8">
        <f t="shared" si="1"/>
        <v>99.9503105590062</v>
      </c>
      <c r="I123" s="36"/>
      <c r="J123" s="36"/>
      <c r="K123" s="36"/>
      <c r="L123" s="33"/>
      <c r="M123" s="41"/>
    </row>
    <row r="124" spans="1:13" ht="12.75">
      <c r="A124" s="9"/>
      <c r="B124" s="9"/>
      <c r="C124" s="9">
        <v>4170</v>
      </c>
      <c r="D124" s="14" t="s">
        <v>50</v>
      </c>
      <c r="E124" s="12">
        <v>1635</v>
      </c>
      <c r="F124" s="12">
        <v>1635</v>
      </c>
      <c r="G124" s="8">
        <f t="shared" si="1"/>
        <v>100</v>
      </c>
      <c r="I124" s="36"/>
      <c r="J124" s="36"/>
      <c r="K124" s="36"/>
      <c r="L124" s="33"/>
      <c r="M124" s="41"/>
    </row>
    <row r="125" spans="1:13" ht="12.75">
      <c r="A125" s="9"/>
      <c r="B125" s="9"/>
      <c r="C125" s="9">
        <v>4210</v>
      </c>
      <c r="D125" s="14" t="s">
        <v>15</v>
      </c>
      <c r="E125" s="12">
        <v>200</v>
      </c>
      <c r="F125" s="12">
        <v>0</v>
      </c>
      <c r="G125" s="8">
        <f t="shared" si="1"/>
        <v>0</v>
      </c>
      <c r="I125" s="36"/>
      <c r="J125" s="36"/>
      <c r="K125" s="36"/>
      <c r="L125" s="33"/>
      <c r="M125" s="41"/>
    </row>
    <row r="126" spans="1:13" ht="12.75">
      <c r="A126" s="9"/>
      <c r="B126" s="9"/>
      <c r="C126" s="9">
        <v>4300</v>
      </c>
      <c r="D126" s="14" t="s">
        <v>8</v>
      </c>
      <c r="E126" s="12">
        <v>150</v>
      </c>
      <c r="F126" s="12">
        <v>30</v>
      </c>
      <c r="G126" s="8">
        <f t="shared" si="1"/>
        <v>20</v>
      </c>
      <c r="I126" s="36"/>
      <c r="J126" s="36"/>
      <c r="K126" s="36"/>
      <c r="L126" s="33"/>
      <c r="M126" s="41"/>
    </row>
    <row r="127" spans="1:13" ht="12.75">
      <c r="A127" s="9"/>
      <c r="B127" s="9"/>
      <c r="C127" s="9">
        <v>4410</v>
      </c>
      <c r="D127" s="14" t="s">
        <v>46</v>
      </c>
      <c r="E127" s="12">
        <v>300</v>
      </c>
      <c r="F127" s="12">
        <v>73</v>
      </c>
      <c r="G127" s="8">
        <f t="shared" si="1"/>
        <v>24.333333333333332</v>
      </c>
      <c r="I127" s="36"/>
      <c r="J127" s="36"/>
      <c r="K127" s="36"/>
      <c r="L127" s="33"/>
      <c r="M127" s="41"/>
    </row>
    <row r="128" spans="1:13" ht="38.25">
      <c r="A128" s="9"/>
      <c r="B128" s="9"/>
      <c r="C128" s="9">
        <v>4740</v>
      </c>
      <c r="D128" s="14" t="s">
        <v>42</v>
      </c>
      <c r="E128" s="12">
        <v>150</v>
      </c>
      <c r="F128" s="12">
        <v>0</v>
      </c>
      <c r="G128" s="8">
        <f t="shared" si="1"/>
        <v>0</v>
      </c>
      <c r="I128" s="36"/>
      <c r="J128" s="36"/>
      <c r="K128" s="36"/>
      <c r="L128" s="33"/>
      <c r="M128" s="41"/>
    </row>
    <row r="129" spans="1:13" ht="25.5">
      <c r="A129" s="9"/>
      <c r="B129" s="9">
        <v>75075</v>
      </c>
      <c r="C129" s="9"/>
      <c r="D129" s="14" t="s">
        <v>54</v>
      </c>
      <c r="E129" s="133">
        <f>E130+E131+E132+E133</f>
        <v>103340</v>
      </c>
      <c r="F129" s="133">
        <f>F130+F131+F132+F133</f>
        <v>90654.96</v>
      </c>
      <c r="G129" s="8">
        <f t="shared" si="1"/>
        <v>87.72494677762725</v>
      </c>
      <c r="I129" s="36"/>
      <c r="J129" s="36"/>
      <c r="K129" s="36"/>
      <c r="L129" s="33"/>
      <c r="M129" s="41"/>
    </row>
    <row r="130" spans="1:13" ht="12.75">
      <c r="A130" s="9"/>
      <c r="B130" s="9"/>
      <c r="C130" s="9">
        <v>4210</v>
      </c>
      <c r="D130" s="14" t="s">
        <v>15</v>
      </c>
      <c r="E130" s="12">
        <v>15340</v>
      </c>
      <c r="F130" s="12">
        <v>14803.25</v>
      </c>
      <c r="G130" s="8">
        <f t="shared" si="1"/>
        <v>96.5009778357236</v>
      </c>
      <c r="I130" s="36"/>
      <c r="J130" s="36"/>
      <c r="K130" s="36"/>
      <c r="L130" s="33"/>
      <c r="M130" s="41"/>
    </row>
    <row r="131" spans="1:13" ht="12.75">
      <c r="A131" s="9"/>
      <c r="B131" s="9"/>
      <c r="C131" s="9">
        <v>4300</v>
      </c>
      <c r="D131" s="14" t="s">
        <v>8</v>
      </c>
      <c r="E131" s="12">
        <v>86500</v>
      </c>
      <c r="F131" s="12">
        <v>75833.71</v>
      </c>
      <c r="G131" s="8">
        <f t="shared" si="1"/>
        <v>87.66902890173411</v>
      </c>
      <c r="I131" s="36"/>
      <c r="J131" s="36"/>
      <c r="K131" s="36"/>
      <c r="L131" s="33"/>
      <c r="M131" s="41"/>
    </row>
    <row r="132" spans="1:13" ht="25.5">
      <c r="A132" s="9"/>
      <c r="B132" s="9"/>
      <c r="C132" s="9">
        <v>4380</v>
      </c>
      <c r="D132" s="14" t="s">
        <v>230</v>
      </c>
      <c r="E132" s="12">
        <v>1000</v>
      </c>
      <c r="F132" s="12">
        <v>0</v>
      </c>
      <c r="G132" s="8">
        <f t="shared" si="1"/>
        <v>0</v>
      </c>
      <c r="I132" s="36"/>
      <c r="J132" s="36"/>
      <c r="K132" s="36"/>
      <c r="L132" s="33"/>
      <c r="M132" s="41"/>
    </row>
    <row r="133" spans="1:13" ht="12.75">
      <c r="A133" s="9"/>
      <c r="B133" s="9"/>
      <c r="C133" s="9">
        <v>4430</v>
      </c>
      <c r="D133" s="14" t="s">
        <v>19</v>
      </c>
      <c r="E133" s="12">
        <v>500</v>
      </c>
      <c r="F133" s="12">
        <v>18</v>
      </c>
      <c r="G133" s="8">
        <f t="shared" si="1"/>
        <v>3.6</v>
      </c>
      <c r="I133" s="36"/>
      <c r="J133" s="36"/>
      <c r="K133" s="36"/>
      <c r="L133" s="33"/>
      <c r="M133" s="41"/>
    </row>
    <row r="134" spans="1:13" ht="12.75">
      <c r="A134" s="9"/>
      <c r="B134" s="9">
        <v>75095</v>
      </c>
      <c r="C134" s="9"/>
      <c r="D134" s="14" t="s">
        <v>16</v>
      </c>
      <c r="E134" s="133">
        <f>E135+E136+E137+E138+E139</f>
        <v>85000</v>
      </c>
      <c r="F134" s="133">
        <f>F135+F136+F137+F138+F139</f>
        <v>73805.51000000001</v>
      </c>
      <c r="G134" s="8">
        <f t="shared" si="1"/>
        <v>86.83001176470589</v>
      </c>
      <c r="I134" s="36"/>
      <c r="J134" s="36"/>
      <c r="K134" s="36"/>
      <c r="L134" s="33"/>
      <c r="M134" s="41"/>
    </row>
    <row r="135" spans="1:13" ht="63.75">
      <c r="A135" s="9"/>
      <c r="B135" s="9"/>
      <c r="C135" s="9">
        <v>2900</v>
      </c>
      <c r="D135" s="14" t="s">
        <v>216</v>
      </c>
      <c r="E135" s="12">
        <v>15000</v>
      </c>
      <c r="F135" s="12">
        <v>14295.74</v>
      </c>
      <c r="G135" s="8">
        <f t="shared" si="1"/>
        <v>95.30493333333334</v>
      </c>
      <c r="I135" s="36"/>
      <c r="J135" s="36"/>
      <c r="K135" s="36"/>
      <c r="L135" s="33"/>
      <c r="M135" s="41"/>
    </row>
    <row r="136" spans="1:13" ht="25.5">
      <c r="A136" s="9"/>
      <c r="B136" s="9"/>
      <c r="C136" s="9">
        <v>3030</v>
      </c>
      <c r="D136" s="14" t="s">
        <v>31</v>
      </c>
      <c r="E136" s="12">
        <v>55000</v>
      </c>
      <c r="F136" s="12">
        <v>51000</v>
      </c>
      <c r="G136" s="8">
        <f t="shared" si="1"/>
        <v>92.72727272727273</v>
      </c>
      <c r="H136" s="13">
        <v>39.71</v>
      </c>
      <c r="I136" s="36"/>
      <c r="J136" s="36"/>
      <c r="K136" s="36"/>
      <c r="L136" s="33"/>
      <c r="M136" s="41"/>
    </row>
    <row r="137" spans="1:13" ht="12.75">
      <c r="A137" s="9"/>
      <c r="B137" s="9"/>
      <c r="C137" s="9">
        <v>4210</v>
      </c>
      <c r="D137" s="14" t="s">
        <v>15</v>
      </c>
      <c r="E137" s="12">
        <v>3000</v>
      </c>
      <c r="F137" s="13">
        <v>999.6</v>
      </c>
      <c r="G137" s="8">
        <f t="shared" si="1"/>
        <v>33.32</v>
      </c>
      <c r="I137" s="36"/>
      <c r="J137" s="36"/>
      <c r="K137" s="36"/>
      <c r="L137" s="33"/>
      <c r="M137" s="41"/>
    </row>
    <row r="138" spans="1:7" ht="12.75">
      <c r="A138" s="9"/>
      <c r="B138" s="9"/>
      <c r="C138" s="9">
        <v>4300</v>
      </c>
      <c r="D138" s="14" t="s">
        <v>8</v>
      </c>
      <c r="E138" s="12">
        <v>2000</v>
      </c>
      <c r="F138" s="12">
        <v>836.49</v>
      </c>
      <c r="G138" s="8">
        <f t="shared" si="1"/>
        <v>41.8245</v>
      </c>
    </row>
    <row r="139" spans="1:7" ht="12.75">
      <c r="A139" s="9"/>
      <c r="B139" s="9"/>
      <c r="C139" s="9">
        <v>4430</v>
      </c>
      <c r="D139" s="14" t="s">
        <v>19</v>
      </c>
      <c r="E139" s="12">
        <v>10000</v>
      </c>
      <c r="F139" s="12">
        <v>6673.68</v>
      </c>
      <c r="G139" s="8">
        <f aca="true" t="shared" si="2" ref="G139:G202">F139*100/E139</f>
        <v>66.7368</v>
      </c>
    </row>
    <row r="140" spans="1:7" ht="51">
      <c r="A140" s="5">
        <v>751</v>
      </c>
      <c r="B140" s="5"/>
      <c r="C140" s="5"/>
      <c r="D140" s="16" t="s">
        <v>55</v>
      </c>
      <c r="E140" s="7">
        <v>82244</v>
      </c>
      <c r="F140" s="8">
        <v>75162.43</v>
      </c>
      <c r="G140" s="8">
        <f t="shared" si="2"/>
        <v>91.38956033266864</v>
      </c>
    </row>
    <row r="141" spans="1:7" ht="38.25">
      <c r="A141" s="9"/>
      <c r="B141" s="9">
        <v>75101</v>
      </c>
      <c r="C141" s="9"/>
      <c r="D141" s="14" t="s">
        <v>56</v>
      </c>
      <c r="E141" s="133">
        <f>E142+E143+E144</f>
        <v>1270</v>
      </c>
      <c r="F141" s="13">
        <f>F142+F143+F144</f>
        <v>1250.5</v>
      </c>
      <c r="G141" s="8">
        <f t="shared" si="2"/>
        <v>98.46456692913385</v>
      </c>
    </row>
    <row r="142" spans="1:7" ht="25.5">
      <c r="A142" s="9"/>
      <c r="B142" s="9"/>
      <c r="C142" s="9">
        <v>4110</v>
      </c>
      <c r="D142" s="14" t="s">
        <v>57</v>
      </c>
      <c r="E142" s="13">
        <v>164</v>
      </c>
      <c r="F142" s="10">
        <v>161.46</v>
      </c>
      <c r="G142" s="8">
        <f t="shared" si="2"/>
        <v>98.45121951219512</v>
      </c>
    </row>
    <row r="143" spans="1:7" ht="12.75">
      <c r="A143" s="9"/>
      <c r="B143" s="9"/>
      <c r="C143" s="9">
        <v>4120</v>
      </c>
      <c r="D143" s="14" t="s">
        <v>17</v>
      </c>
      <c r="E143" s="13">
        <v>27</v>
      </c>
      <c r="F143" s="10">
        <v>26.04</v>
      </c>
      <c r="G143" s="8">
        <f t="shared" si="2"/>
        <v>96.44444444444444</v>
      </c>
    </row>
    <row r="144" spans="1:7" ht="12.75">
      <c r="A144" s="9"/>
      <c r="B144" s="9"/>
      <c r="C144" s="9">
        <v>4170</v>
      </c>
      <c r="D144" s="14" t="s">
        <v>14</v>
      </c>
      <c r="E144" s="12">
        <v>1079</v>
      </c>
      <c r="F144" s="13">
        <v>1063</v>
      </c>
      <c r="G144" s="8">
        <f t="shared" si="2"/>
        <v>98.51714550509732</v>
      </c>
    </row>
    <row r="145" spans="1:7" ht="25.5">
      <c r="A145" s="9"/>
      <c r="B145" s="9">
        <v>75107</v>
      </c>
      <c r="C145" s="9"/>
      <c r="D145" s="14" t="s">
        <v>236</v>
      </c>
      <c r="E145" s="133">
        <v>37855</v>
      </c>
      <c r="F145" s="13">
        <v>34000.89</v>
      </c>
      <c r="G145" s="8">
        <f t="shared" si="2"/>
        <v>89.81875577862898</v>
      </c>
    </row>
    <row r="146" spans="1:7" ht="25.5">
      <c r="A146" s="9"/>
      <c r="B146" s="9"/>
      <c r="C146" s="9">
        <v>3030</v>
      </c>
      <c r="D146" s="14" t="s">
        <v>237</v>
      </c>
      <c r="E146" s="12">
        <v>20821</v>
      </c>
      <c r="F146" s="13">
        <v>20550.04</v>
      </c>
      <c r="G146" s="8">
        <f t="shared" si="2"/>
        <v>98.69862158397771</v>
      </c>
    </row>
    <row r="147" spans="1:7" ht="12.75" customHeight="1">
      <c r="A147" s="9"/>
      <c r="B147" s="9"/>
      <c r="C147" s="9">
        <v>4110</v>
      </c>
      <c r="D147" s="14" t="s">
        <v>209</v>
      </c>
      <c r="E147" s="12">
        <v>421</v>
      </c>
      <c r="F147" s="13">
        <v>420.66</v>
      </c>
      <c r="G147" s="8">
        <f t="shared" si="2"/>
        <v>99.91923990498812</v>
      </c>
    </row>
    <row r="148" spans="1:7" ht="12.75">
      <c r="A148" s="9"/>
      <c r="B148" s="9"/>
      <c r="C148" s="9">
        <v>4120</v>
      </c>
      <c r="D148" s="14" t="s">
        <v>13</v>
      </c>
      <c r="E148" s="12">
        <v>68</v>
      </c>
      <c r="F148" s="13">
        <v>67.84</v>
      </c>
      <c r="G148" s="8">
        <f t="shared" si="2"/>
        <v>99.76470588235294</v>
      </c>
    </row>
    <row r="149" spans="1:7" ht="12.75">
      <c r="A149" s="9"/>
      <c r="B149" s="9"/>
      <c r="C149" s="9">
        <v>4170</v>
      </c>
      <c r="D149" s="14" t="s">
        <v>14</v>
      </c>
      <c r="E149" s="12">
        <v>3210</v>
      </c>
      <c r="F149" s="13">
        <v>3209.5</v>
      </c>
      <c r="G149" s="8">
        <f t="shared" si="2"/>
        <v>99.98442367601245</v>
      </c>
    </row>
    <row r="150" spans="1:7" ht="12.75">
      <c r="A150" s="9"/>
      <c r="B150" s="9"/>
      <c r="C150" s="9">
        <v>4210</v>
      </c>
      <c r="D150" s="14" t="s">
        <v>15</v>
      </c>
      <c r="E150" s="12">
        <v>11216</v>
      </c>
      <c r="F150" s="13">
        <v>8070.09</v>
      </c>
      <c r="G150" s="8">
        <f t="shared" si="2"/>
        <v>71.95158701854494</v>
      </c>
    </row>
    <row r="151" spans="1:7" ht="12.75">
      <c r="A151" s="9"/>
      <c r="B151" s="9"/>
      <c r="C151" s="9">
        <v>4410</v>
      </c>
      <c r="D151" s="14" t="s">
        <v>46</v>
      </c>
      <c r="E151" s="12">
        <v>829</v>
      </c>
      <c r="F151" s="13">
        <v>510.63</v>
      </c>
      <c r="G151" s="8">
        <f t="shared" si="2"/>
        <v>61.59589867310012</v>
      </c>
    </row>
    <row r="152" spans="1:7" ht="38.25">
      <c r="A152" s="9"/>
      <c r="B152" s="9"/>
      <c r="C152" s="9">
        <v>4740</v>
      </c>
      <c r="D152" s="14" t="s">
        <v>42</v>
      </c>
      <c r="E152" s="12">
        <v>1100</v>
      </c>
      <c r="F152" s="13">
        <v>988.69</v>
      </c>
      <c r="G152" s="8">
        <f t="shared" si="2"/>
        <v>89.88090909090909</v>
      </c>
    </row>
    <row r="153" spans="1:7" ht="25.5">
      <c r="A153" s="9"/>
      <c r="B153" s="9"/>
      <c r="C153" s="9">
        <v>4750</v>
      </c>
      <c r="D153" s="14" t="s">
        <v>43</v>
      </c>
      <c r="E153" s="12">
        <v>190</v>
      </c>
      <c r="F153" s="13">
        <v>183.44</v>
      </c>
      <c r="G153" s="8">
        <f t="shared" si="2"/>
        <v>96.54736842105264</v>
      </c>
    </row>
    <row r="154" spans="1:7" ht="63.75">
      <c r="A154" s="9"/>
      <c r="B154" s="9">
        <v>75109</v>
      </c>
      <c r="C154" s="9"/>
      <c r="D154" s="155" t="s">
        <v>291</v>
      </c>
      <c r="E154" s="133">
        <v>43119</v>
      </c>
      <c r="F154" s="13">
        <v>39911.04</v>
      </c>
      <c r="G154" s="8">
        <f t="shared" si="2"/>
        <v>92.56021707367982</v>
      </c>
    </row>
    <row r="155" spans="1:7" ht="25.5">
      <c r="A155" s="9"/>
      <c r="B155" s="9"/>
      <c r="C155" s="9">
        <v>3030</v>
      </c>
      <c r="D155" s="14" t="s">
        <v>31</v>
      </c>
      <c r="E155" s="12">
        <v>26941</v>
      </c>
      <c r="F155" s="13">
        <v>24240.04</v>
      </c>
      <c r="G155" s="8">
        <f t="shared" si="2"/>
        <v>89.9745369511154</v>
      </c>
    </row>
    <row r="156" spans="1:7" ht="25.5">
      <c r="A156" s="9"/>
      <c r="B156" s="9"/>
      <c r="C156" s="9">
        <v>4110</v>
      </c>
      <c r="D156" s="14" t="s">
        <v>57</v>
      </c>
      <c r="E156" s="12">
        <v>808</v>
      </c>
      <c r="F156" s="13">
        <v>805.41</v>
      </c>
      <c r="G156" s="8">
        <f t="shared" si="2"/>
        <v>99.67945544554455</v>
      </c>
    </row>
    <row r="157" spans="1:7" ht="12.75">
      <c r="A157" s="9"/>
      <c r="B157" s="9"/>
      <c r="C157" s="9">
        <v>4120</v>
      </c>
      <c r="D157" s="14" t="s">
        <v>17</v>
      </c>
      <c r="E157" s="12">
        <v>131</v>
      </c>
      <c r="F157" s="13">
        <v>129.87</v>
      </c>
      <c r="G157" s="8">
        <f t="shared" si="2"/>
        <v>99.13740458015268</v>
      </c>
    </row>
    <row r="158" spans="1:7" ht="12.75">
      <c r="A158" s="9"/>
      <c r="B158" s="9"/>
      <c r="C158" s="9">
        <v>4170</v>
      </c>
      <c r="D158" s="14" t="s">
        <v>14</v>
      </c>
      <c r="E158" s="12">
        <v>6109</v>
      </c>
      <c r="F158" s="13">
        <v>6102</v>
      </c>
      <c r="G158" s="8">
        <f t="shared" si="2"/>
        <v>99.88541496153216</v>
      </c>
    </row>
    <row r="159" spans="1:7" ht="12.75">
      <c r="A159" s="9"/>
      <c r="B159" s="9"/>
      <c r="C159" s="9">
        <v>4210</v>
      </c>
      <c r="D159" s="14" t="s">
        <v>15</v>
      </c>
      <c r="E159" s="12">
        <v>3794</v>
      </c>
      <c r="F159" s="13">
        <v>3782.61</v>
      </c>
      <c r="G159" s="8">
        <f t="shared" si="2"/>
        <v>99.69978914074855</v>
      </c>
    </row>
    <row r="160" spans="1:7" ht="12.75">
      <c r="A160" s="9"/>
      <c r="B160" s="9"/>
      <c r="C160" s="9">
        <v>4300</v>
      </c>
      <c r="D160" s="14" t="s">
        <v>8</v>
      </c>
      <c r="E160" s="12">
        <v>2922</v>
      </c>
      <c r="F160" s="13">
        <v>2629.7</v>
      </c>
      <c r="G160" s="8">
        <f t="shared" si="2"/>
        <v>89.99657768651609</v>
      </c>
    </row>
    <row r="161" spans="1:7" ht="12.75">
      <c r="A161" s="9"/>
      <c r="B161" s="9"/>
      <c r="C161" s="9">
        <v>4410</v>
      </c>
      <c r="D161" s="14" t="s">
        <v>46</v>
      </c>
      <c r="E161" s="12">
        <v>1372</v>
      </c>
      <c r="F161" s="13">
        <v>1210.58</v>
      </c>
      <c r="G161" s="8">
        <f t="shared" si="2"/>
        <v>88.23469387755102</v>
      </c>
    </row>
    <row r="162" spans="1:7" ht="38.25">
      <c r="A162" s="9"/>
      <c r="B162" s="9"/>
      <c r="C162" s="9">
        <v>4740</v>
      </c>
      <c r="D162" s="14" t="s">
        <v>42</v>
      </c>
      <c r="E162" s="12">
        <v>642</v>
      </c>
      <c r="F162" s="13">
        <v>636.62</v>
      </c>
      <c r="G162" s="8">
        <f t="shared" si="2"/>
        <v>99.1619937694704</v>
      </c>
    </row>
    <row r="163" spans="1:7" ht="25.5">
      <c r="A163" s="9"/>
      <c r="B163" s="9"/>
      <c r="C163" s="9">
        <v>4750</v>
      </c>
      <c r="D163" s="14" t="s">
        <v>43</v>
      </c>
      <c r="E163" s="12">
        <v>400</v>
      </c>
      <c r="F163" s="13">
        <v>374.21</v>
      </c>
      <c r="G163" s="8">
        <f t="shared" si="2"/>
        <v>93.5525</v>
      </c>
    </row>
    <row r="164" spans="1:7" ht="25.5">
      <c r="A164" s="5">
        <v>754</v>
      </c>
      <c r="B164" s="5"/>
      <c r="C164" s="5"/>
      <c r="D164" s="16" t="s">
        <v>58</v>
      </c>
      <c r="E164" s="7">
        <f>E165+E181+E183+E186+E187+E188</f>
        <v>566544</v>
      </c>
      <c r="F164" s="7">
        <f>F165+F181+F183+F185</f>
        <v>559547.2</v>
      </c>
      <c r="G164" s="8">
        <f t="shared" si="2"/>
        <v>98.76500324776185</v>
      </c>
    </row>
    <row r="165" spans="1:7" ht="12.75">
      <c r="A165" s="9"/>
      <c r="B165" s="9">
        <v>75412</v>
      </c>
      <c r="C165" s="9"/>
      <c r="D165" s="14" t="s">
        <v>59</v>
      </c>
      <c r="E165" s="133">
        <f>E166+E167+E168+E169+E170+E171+E172+E173+E174+E175+E176+E177+E178+E179+E180</f>
        <v>505190</v>
      </c>
      <c r="F165" s="12">
        <f>F166+F167+F169+F168+F170+F171+F172+F173+F174+F175+F176+F177+F178+F179+F180</f>
        <v>500084.48</v>
      </c>
      <c r="G165" s="8">
        <f t="shared" si="2"/>
        <v>98.98938617153942</v>
      </c>
    </row>
    <row r="166" spans="1:7" ht="51">
      <c r="A166" s="9"/>
      <c r="B166" s="9"/>
      <c r="C166" s="9">
        <v>2820</v>
      </c>
      <c r="D166" s="14" t="s">
        <v>227</v>
      </c>
      <c r="E166" s="12">
        <v>49100</v>
      </c>
      <c r="F166" s="12">
        <v>48146.41</v>
      </c>
      <c r="G166" s="8">
        <f t="shared" si="2"/>
        <v>98.05786150712831</v>
      </c>
    </row>
    <row r="167" spans="1:7" ht="25.5">
      <c r="A167" s="9"/>
      <c r="B167" s="9"/>
      <c r="C167" s="9">
        <v>3030</v>
      </c>
      <c r="D167" s="14" t="s">
        <v>31</v>
      </c>
      <c r="E167" s="12">
        <v>21880</v>
      </c>
      <c r="F167" s="12">
        <v>21648.99</v>
      </c>
      <c r="G167" s="8">
        <f t="shared" si="2"/>
        <v>98.94419561243144</v>
      </c>
    </row>
    <row r="168" spans="1:7" ht="12.75">
      <c r="A168" s="9"/>
      <c r="B168" s="9"/>
      <c r="C168" s="9">
        <v>4110</v>
      </c>
      <c r="D168" s="14" t="s">
        <v>60</v>
      </c>
      <c r="E168" s="12">
        <v>800</v>
      </c>
      <c r="F168" s="12">
        <v>729.12</v>
      </c>
      <c r="G168" s="8">
        <f t="shared" si="2"/>
        <v>91.14</v>
      </c>
    </row>
    <row r="169" spans="1:7" ht="12.75">
      <c r="A169" s="9"/>
      <c r="B169" s="9"/>
      <c r="C169" s="9">
        <v>4170</v>
      </c>
      <c r="D169" s="14" t="s">
        <v>14</v>
      </c>
      <c r="E169" s="12">
        <v>17000</v>
      </c>
      <c r="F169" s="12">
        <v>16920</v>
      </c>
      <c r="G169" s="8">
        <f t="shared" si="2"/>
        <v>99.52941176470588</v>
      </c>
    </row>
    <row r="170" spans="1:7" ht="12.75">
      <c r="A170" s="9"/>
      <c r="B170" s="9"/>
      <c r="C170" s="9">
        <v>4210</v>
      </c>
      <c r="D170" s="14" t="s">
        <v>15</v>
      </c>
      <c r="E170" s="12">
        <v>38240</v>
      </c>
      <c r="F170" s="12">
        <v>38079.98</v>
      </c>
      <c r="G170" s="8">
        <f t="shared" si="2"/>
        <v>99.58153765690378</v>
      </c>
    </row>
    <row r="171" spans="1:7" ht="15" customHeight="1">
      <c r="A171" s="9"/>
      <c r="B171" s="9"/>
      <c r="C171" s="9">
        <v>4230</v>
      </c>
      <c r="D171" s="14" t="s">
        <v>206</v>
      </c>
      <c r="E171" s="12">
        <v>550</v>
      </c>
      <c r="F171" s="12">
        <v>547.2</v>
      </c>
      <c r="G171" s="8">
        <f t="shared" si="2"/>
        <v>99.4909090909091</v>
      </c>
    </row>
    <row r="172" spans="1:7" ht="12.75">
      <c r="A172" s="9"/>
      <c r="B172" s="9"/>
      <c r="C172" s="9">
        <v>4260</v>
      </c>
      <c r="D172" s="14" t="s">
        <v>27</v>
      </c>
      <c r="E172" s="12">
        <v>26410</v>
      </c>
      <c r="F172" s="12">
        <v>24126.15</v>
      </c>
      <c r="G172" s="8">
        <f t="shared" si="2"/>
        <v>91.35232866338508</v>
      </c>
    </row>
    <row r="173" spans="1:7" ht="12.75">
      <c r="A173" s="9"/>
      <c r="B173" s="9"/>
      <c r="C173" s="9">
        <v>4270</v>
      </c>
      <c r="D173" s="14" t="s">
        <v>24</v>
      </c>
      <c r="E173" s="12">
        <v>21970</v>
      </c>
      <c r="F173" s="12">
        <v>21933.31</v>
      </c>
      <c r="G173" s="8">
        <f t="shared" si="2"/>
        <v>99.83299954483387</v>
      </c>
    </row>
    <row r="174" spans="1:7" ht="12.75">
      <c r="A174" s="9"/>
      <c r="B174" s="9"/>
      <c r="C174" s="9">
        <v>4280</v>
      </c>
      <c r="D174" s="14" t="s">
        <v>39</v>
      </c>
      <c r="E174" s="12">
        <v>2000</v>
      </c>
      <c r="F174" s="12">
        <v>1924</v>
      </c>
      <c r="G174" s="8">
        <f t="shared" si="2"/>
        <v>96.2</v>
      </c>
    </row>
    <row r="175" spans="1:8" ht="12.75">
      <c r="A175" s="9"/>
      <c r="B175" s="9"/>
      <c r="C175" s="9">
        <v>4300</v>
      </c>
      <c r="D175" s="14" t="s">
        <v>8</v>
      </c>
      <c r="E175" s="12">
        <v>7000</v>
      </c>
      <c r="F175" s="13">
        <v>6248.52</v>
      </c>
      <c r="G175" s="8">
        <f t="shared" si="2"/>
        <v>89.26457142857143</v>
      </c>
      <c r="H175" s="13">
        <f>G175*100/F175</f>
        <v>1.4285714285714286</v>
      </c>
    </row>
    <row r="176" spans="1:7" ht="38.25">
      <c r="A176" s="9"/>
      <c r="B176" s="9"/>
      <c r="C176" s="9">
        <v>4360</v>
      </c>
      <c r="D176" s="14" t="s">
        <v>231</v>
      </c>
      <c r="E176" s="12">
        <v>500</v>
      </c>
      <c r="F176" s="12">
        <v>415.78</v>
      </c>
      <c r="G176" s="8">
        <f t="shared" si="2"/>
        <v>83.156</v>
      </c>
    </row>
    <row r="177" spans="1:7" ht="27" customHeight="1">
      <c r="A177" s="9"/>
      <c r="B177" s="9"/>
      <c r="C177" s="9">
        <v>4390</v>
      </c>
      <c r="D177" s="14" t="s">
        <v>116</v>
      </c>
      <c r="E177" s="12">
        <v>780</v>
      </c>
      <c r="F177" s="12">
        <v>682.52</v>
      </c>
      <c r="G177" s="8">
        <f t="shared" si="2"/>
        <v>87.50256410256411</v>
      </c>
    </row>
    <row r="178" spans="1:7" ht="12.75">
      <c r="A178" s="9"/>
      <c r="B178" s="9"/>
      <c r="C178" s="9">
        <v>4430</v>
      </c>
      <c r="D178" s="14" t="s">
        <v>19</v>
      </c>
      <c r="E178" s="12">
        <v>12660</v>
      </c>
      <c r="F178" s="12">
        <v>12640</v>
      </c>
      <c r="G178" s="8">
        <f t="shared" si="2"/>
        <v>99.84202211690364</v>
      </c>
    </row>
    <row r="179" spans="1:7" ht="24.75" customHeight="1">
      <c r="A179" s="9"/>
      <c r="B179" s="9"/>
      <c r="C179" s="9">
        <v>4520</v>
      </c>
      <c r="D179" s="14" t="s">
        <v>208</v>
      </c>
      <c r="E179" s="12">
        <v>500</v>
      </c>
      <c r="F179" s="12">
        <v>242.5</v>
      </c>
      <c r="G179" s="8">
        <f t="shared" si="2"/>
        <v>48.5</v>
      </c>
    </row>
    <row r="180" spans="1:7" ht="79.5" customHeight="1">
      <c r="A180" s="9"/>
      <c r="B180" s="9"/>
      <c r="C180" s="9">
        <v>6230</v>
      </c>
      <c r="D180" s="14" t="s">
        <v>238</v>
      </c>
      <c r="E180" s="12">
        <v>305800</v>
      </c>
      <c r="F180" s="12">
        <v>305800</v>
      </c>
      <c r="G180" s="8">
        <f t="shared" si="2"/>
        <v>100</v>
      </c>
    </row>
    <row r="181" spans="1:7" ht="12.75">
      <c r="A181" s="9"/>
      <c r="B181" s="9">
        <v>75414</v>
      </c>
      <c r="C181" s="9"/>
      <c r="D181" s="14" t="s">
        <v>61</v>
      </c>
      <c r="E181" s="12">
        <v>2000</v>
      </c>
      <c r="F181" s="12">
        <v>597.8</v>
      </c>
      <c r="G181" s="8">
        <f t="shared" si="2"/>
        <v>29.889999999999997</v>
      </c>
    </row>
    <row r="182" spans="1:7" ht="12.75">
      <c r="A182" s="9"/>
      <c r="B182" s="9"/>
      <c r="C182" s="9">
        <v>4210</v>
      </c>
      <c r="D182" s="14" t="s">
        <v>15</v>
      </c>
      <c r="E182" s="12">
        <v>2000</v>
      </c>
      <c r="F182" s="12">
        <v>597.8</v>
      </c>
      <c r="G182" s="8">
        <f t="shared" si="2"/>
        <v>29.889999999999997</v>
      </c>
    </row>
    <row r="183" spans="1:7" ht="12.75">
      <c r="A183" s="9"/>
      <c r="B183" s="9">
        <v>75421</v>
      </c>
      <c r="C183" s="9"/>
      <c r="D183" s="14" t="s">
        <v>239</v>
      </c>
      <c r="E183" s="12">
        <v>1000</v>
      </c>
      <c r="F183" s="12">
        <v>512.4</v>
      </c>
      <c r="G183" s="8">
        <f t="shared" si="2"/>
        <v>51.24</v>
      </c>
    </row>
    <row r="184" spans="1:7" ht="12.75">
      <c r="A184" s="9"/>
      <c r="B184" s="9"/>
      <c r="C184" s="9">
        <v>4210</v>
      </c>
      <c r="D184" s="14" t="s">
        <v>15</v>
      </c>
      <c r="E184" s="12">
        <v>1000</v>
      </c>
      <c r="F184" s="12">
        <v>512.4</v>
      </c>
      <c r="G184" s="8">
        <f t="shared" si="2"/>
        <v>51.24</v>
      </c>
    </row>
    <row r="185" spans="1:7" ht="25.5">
      <c r="A185" s="9"/>
      <c r="B185" s="9">
        <v>75478</v>
      </c>
      <c r="C185" s="9"/>
      <c r="D185" s="14" t="s">
        <v>292</v>
      </c>
      <c r="E185" s="12">
        <f>E186+E187+E188</f>
        <v>58354</v>
      </c>
      <c r="F185" s="12">
        <f>F186+F187+F188</f>
        <v>58352.52</v>
      </c>
      <c r="G185" s="8">
        <f t="shared" si="2"/>
        <v>99.99746375569798</v>
      </c>
    </row>
    <row r="186" spans="1:7" ht="25.5">
      <c r="A186" s="9"/>
      <c r="B186" s="9"/>
      <c r="C186" s="9">
        <v>3030</v>
      </c>
      <c r="D186" s="14" t="s">
        <v>31</v>
      </c>
      <c r="E186" s="12">
        <v>11120</v>
      </c>
      <c r="F186" s="12">
        <v>11119.53</v>
      </c>
      <c r="G186" s="8">
        <f t="shared" si="2"/>
        <v>99.99577338129497</v>
      </c>
    </row>
    <row r="187" spans="1:7" ht="12.75">
      <c r="A187" s="9"/>
      <c r="B187" s="9"/>
      <c r="C187" s="9">
        <v>4210</v>
      </c>
      <c r="D187" s="14" t="s">
        <v>15</v>
      </c>
      <c r="E187" s="12">
        <v>196</v>
      </c>
      <c r="F187" s="12">
        <v>195.4</v>
      </c>
      <c r="G187" s="8">
        <f t="shared" si="2"/>
        <v>99.6938775510204</v>
      </c>
    </row>
    <row r="188" spans="1:7" ht="12.75">
      <c r="A188" s="9"/>
      <c r="B188" s="9"/>
      <c r="C188" s="9">
        <v>4300</v>
      </c>
      <c r="D188" s="14" t="s">
        <v>8</v>
      </c>
      <c r="E188" s="12">
        <v>47038</v>
      </c>
      <c r="F188" s="12">
        <v>47037.59</v>
      </c>
      <c r="G188" s="8">
        <f t="shared" si="2"/>
        <v>99.9991283643012</v>
      </c>
    </row>
    <row r="189" spans="1:7" ht="60">
      <c r="A189" s="5">
        <v>756</v>
      </c>
      <c r="B189" s="5"/>
      <c r="C189" s="5"/>
      <c r="D189" s="19" t="s">
        <v>62</v>
      </c>
      <c r="E189" s="7">
        <f>E190</f>
        <v>260161</v>
      </c>
      <c r="F189" s="7">
        <f>F190</f>
        <v>221992.59999999998</v>
      </c>
      <c r="G189" s="8">
        <f t="shared" si="2"/>
        <v>85.32893093123103</v>
      </c>
    </row>
    <row r="190" spans="1:7" ht="38.25">
      <c r="A190" s="9"/>
      <c r="B190" s="9">
        <v>75647</v>
      </c>
      <c r="C190" s="9"/>
      <c r="D190" s="14" t="s">
        <v>63</v>
      </c>
      <c r="E190" s="12">
        <f>E191+E192+E193+E194+E195+E196+E197+E198+E199+E200</f>
        <v>260161</v>
      </c>
      <c r="F190" s="12">
        <f>F191+F192+F193+F194+F195+F196+F197+F198+F199+F200</f>
        <v>221992.59999999998</v>
      </c>
      <c r="G190" s="8">
        <f t="shared" si="2"/>
        <v>85.32893093123103</v>
      </c>
    </row>
    <row r="191" spans="1:7" ht="25.5">
      <c r="A191" s="9"/>
      <c r="B191" s="9"/>
      <c r="C191" s="9">
        <v>4100</v>
      </c>
      <c r="D191" s="14" t="s">
        <v>64</v>
      </c>
      <c r="E191" s="12">
        <v>40000</v>
      </c>
      <c r="F191" s="12">
        <v>30363</v>
      </c>
      <c r="G191" s="8">
        <f t="shared" si="2"/>
        <v>75.9075</v>
      </c>
    </row>
    <row r="192" spans="1:8" ht="12.75">
      <c r="A192" s="9"/>
      <c r="B192" s="9"/>
      <c r="C192" s="9">
        <v>4210</v>
      </c>
      <c r="D192" s="14" t="s">
        <v>15</v>
      </c>
      <c r="E192" s="12">
        <v>5000</v>
      </c>
      <c r="F192" s="12">
        <v>2271.65</v>
      </c>
      <c r="G192" s="8">
        <f t="shared" si="2"/>
        <v>45.433</v>
      </c>
      <c r="H192" s="13">
        <f>G192*100/F192</f>
        <v>2</v>
      </c>
    </row>
    <row r="193" spans="1:7" ht="12.75">
      <c r="A193" s="9"/>
      <c r="B193" s="9"/>
      <c r="C193" s="9">
        <v>4300</v>
      </c>
      <c r="D193" s="11" t="s">
        <v>8</v>
      </c>
      <c r="E193" s="12">
        <v>28000</v>
      </c>
      <c r="F193" s="12">
        <v>18639.35</v>
      </c>
      <c r="G193" s="8">
        <f t="shared" si="2"/>
        <v>66.56910714285713</v>
      </c>
    </row>
    <row r="194" spans="1:7" ht="29.25" customHeight="1">
      <c r="A194" s="9"/>
      <c r="B194" s="9"/>
      <c r="C194" s="9">
        <v>4390</v>
      </c>
      <c r="D194" s="14" t="s">
        <v>116</v>
      </c>
      <c r="E194" s="12">
        <v>7500</v>
      </c>
      <c r="F194" s="12">
        <v>0</v>
      </c>
      <c r="G194" s="8">
        <f t="shared" si="2"/>
        <v>0</v>
      </c>
    </row>
    <row r="195" spans="1:7" ht="12.75">
      <c r="A195" s="9"/>
      <c r="B195" s="9"/>
      <c r="C195" s="9">
        <v>4430</v>
      </c>
      <c r="D195" s="11" t="s">
        <v>19</v>
      </c>
      <c r="E195" s="12">
        <v>3500</v>
      </c>
      <c r="F195" s="12">
        <v>1593.87</v>
      </c>
      <c r="G195" s="8">
        <f t="shared" si="2"/>
        <v>45.539142857142856</v>
      </c>
    </row>
    <row r="196" spans="1:7" ht="12.75">
      <c r="A196" s="9"/>
      <c r="B196" s="9"/>
      <c r="C196" s="9">
        <v>4510</v>
      </c>
      <c r="D196" s="11" t="s">
        <v>240</v>
      </c>
      <c r="E196" s="12">
        <v>500</v>
      </c>
      <c r="F196" s="12">
        <v>0</v>
      </c>
      <c r="G196" s="8">
        <f t="shared" si="2"/>
        <v>0</v>
      </c>
    </row>
    <row r="197" spans="1:7" ht="12.75">
      <c r="A197" s="9"/>
      <c r="B197" s="9"/>
      <c r="C197" s="9">
        <v>4580</v>
      </c>
      <c r="D197" s="11" t="s">
        <v>244</v>
      </c>
      <c r="E197" s="12">
        <v>166061</v>
      </c>
      <c r="F197" s="12">
        <v>166061</v>
      </c>
      <c r="G197" s="8">
        <f t="shared" si="2"/>
        <v>100</v>
      </c>
    </row>
    <row r="198" spans="1:7" ht="25.5">
      <c r="A198" s="9"/>
      <c r="B198" s="9"/>
      <c r="C198" s="9">
        <v>4610</v>
      </c>
      <c r="D198" s="14" t="s">
        <v>225</v>
      </c>
      <c r="E198" s="12">
        <v>2000</v>
      </c>
      <c r="F198" s="12">
        <v>0</v>
      </c>
      <c r="G198" s="8">
        <f t="shared" si="2"/>
        <v>0</v>
      </c>
    </row>
    <row r="199" spans="1:7" ht="38.25">
      <c r="A199" s="9"/>
      <c r="B199" s="9"/>
      <c r="C199" s="9">
        <v>4740</v>
      </c>
      <c r="D199" s="14" t="s">
        <v>42</v>
      </c>
      <c r="E199" s="12">
        <v>2000</v>
      </c>
      <c r="F199" s="13">
        <v>1819.33</v>
      </c>
      <c r="G199" s="8">
        <f t="shared" si="2"/>
        <v>90.9665</v>
      </c>
    </row>
    <row r="200" spans="1:7" ht="25.5">
      <c r="A200" s="132"/>
      <c r="B200" s="132"/>
      <c r="C200" s="132">
        <v>4750</v>
      </c>
      <c r="D200" s="155" t="s">
        <v>43</v>
      </c>
      <c r="E200" s="133">
        <v>5600</v>
      </c>
      <c r="F200" s="152">
        <v>1244.4</v>
      </c>
      <c r="G200" s="8">
        <f t="shared" si="2"/>
        <v>22.221428571428575</v>
      </c>
    </row>
    <row r="201" spans="1:7" ht="12.75">
      <c r="A201" s="5">
        <v>757</v>
      </c>
      <c r="B201" s="5"/>
      <c r="C201" s="5"/>
      <c r="D201" s="16" t="s">
        <v>66</v>
      </c>
      <c r="E201" s="7">
        <v>157750</v>
      </c>
      <c r="F201" s="7">
        <v>92768.47</v>
      </c>
      <c r="G201" s="8">
        <f t="shared" si="2"/>
        <v>58.80727099841521</v>
      </c>
    </row>
    <row r="202" spans="1:7" ht="38.25">
      <c r="A202" s="9"/>
      <c r="B202" s="9">
        <v>75702</v>
      </c>
      <c r="C202" s="9"/>
      <c r="D202" s="14" t="s">
        <v>67</v>
      </c>
      <c r="E202" s="133">
        <f>E203+E204</f>
        <v>157750</v>
      </c>
      <c r="F202" s="12">
        <f>F203+F204</f>
        <v>92768.47</v>
      </c>
      <c r="G202" s="8">
        <f t="shared" si="2"/>
        <v>58.80727099841521</v>
      </c>
    </row>
    <row r="203" spans="1:7" ht="25.5">
      <c r="A203" s="9"/>
      <c r="B203" s="9"/>
      <c r="C203" s="9">
        <v>8010</v>
      </c>
      <c r="D203" s="14" t="s">
        <v>68</v>
      </c>
      <c r="E203" s="12">
        <v>20000</v>
      </c>
      <c r="F203" s="12">
        <v>17148.52</v>
      </c>
      <c r="G203" s="8">
        <f aca="true" t="shared" si="3" ref="G203:G266">F203*100/E203</f>
        <v>85.7426</v>
      </c>
    </row>
    <row r="204" spans="1:7" ht="63.75">
      <c r="A204" s="9"/>
      <c r="B204" s="9"/>
      <c r="C204" s="9">
        <v>8110</v>
      </c>
      <c r="D204" s="14" t="s">
        <v>293</v>
      </c>
      <c r="E204" s="12">
        <v>137750</v>
      </c>
      <c r="F204" s="12">
        <v>75619.95</v>
      </c>
      <c r="G204" s="8">
        <f t="shared" si="3"/>
        <v>54.89651542649728</v>
      </c>
    </row>
    <row r="205" spans="1:7" ht="12.75">
      <c r="A205" s="5">
        <v>758</v>
      </c>
      <c r="B205" s="5"/>
      <c r="C205" s="5"/>
      <c r="D205" s="16" t="s">
        <v>69</v>
      </c>
      <c r="E205" s="7">
        <v>53344</v>
      </c>
      <c r="F205" s="7">
        <v>0</v>
      </c>
      <c r="G205" s="8">
        <f t="shared" si="3"/>
        <v>0</v>
      </c>
    </row>
    <row r="206" spans="1:7" ht="12.75">
      <c r="A206" s="9"/>
      <c r="B206" s="9">
        <v>75818</v>
      </c>
      <c r="C206" s="9"/>
      <c r="D206" s="14" t="s">
        <v>70</v>
      </c>
      <c r="E206" s="12">
        <v>53344</v>
      </c>
      <c r="F206" s="12">
        <v>0</v>
      </c>
      <c r="G206" s="8">
        <f t="shared" si="3"/>
        <v>0</v>
      </c>
    </row>
    <row r="207" spans="1:7" ht="12.75">
      <c r="A207" s="9"/>
      <c r="B207" s="9"/>
      <c r="C207" s="9">
        <v>4810</v>
      </c>
      <c r="D207" s="14" t="s">
        <v>71</v>
      </c>
      <c r="E207" s="12">
        <v>53344</v>
      </c>
      <c r="F207" s="12">
        <v>0</v>
      </c>
      <c r="G207" s="8">
        <f t="shared" si="3"/>
        <v>0</v>
      </c>
    </row>
    <row r="208" spans="1:7" ht="12.75">
      <c r="A208" s="5">
        <v>801</v>
      </c>
      <c r="B208" s="5"/>
      <c r="C208" s="5"/>
      <c r="D208" s="16" t="s">
        <v>267</v>
      </c>
      <c r="E208" s="7">
        <f>E209+E233+E243+E245+E247+E270+E286+E290+E302</f>
        <v>8042370</v>
      </c>
      <c r="F208" s="7">
        <v>7497261.41</v>
      </c>
      <c r="G208" s="8">
        <f t="shared" si="3"/>
        <v>93.22204039356558</v>
      </c>
    </row>
    <row r="209" spans="1:7" ht="12.75">
      <c r="A209" s="11"/>
      <c r="B209" s="9">
        <v>80101</v>
      </c>
      <c r="C209" s="9"/>
      <c r="D209" s="14" t="s">
        <v>72</v>
      </c>
      <c r="E209" s="133">
        <v>4234852</v>
      </c>
      <c r="F209" s="12">
        <v>3985459.6</v>
      </c>
      <c r="G209" s="8">
        <f t="shared" si="3"/>
        <v>94.11095358232117</v>
      </c>
    </row>
    <row r="210" spans="1:7" ht="38.25">
      <c r="A210" s="11"/>
      <c r="B210" s="9"/>
      <c r="C210" s="9">
        <v>2590</v>
      </c>
      <c r="D210" s="14" t="s">
        <v>73</v>
      </c>
      <c r="E210" s="12">
        <v>144667</v>
      </c>
      <c r="F210" s="12">
        <v>144666.67</v>
      </c>
      <c r="G210" s="8">
        <f t="shared" si="3"/>
        <v>99.99977188992654</v>
      </c>
    </row>
    <row r="211" spans="1:7" ht="25.5">
      <c r="A211" s="11"/>
      <c r="B211" s="9"/>
      <c r="C211" s="9">
        <v>3020</v>
      </c>
      <c r="D211" s="14" t="s">
        <v>33</v>
      </c>
      <c r="E211" s="12">
        <v>192241</v>
      </c>
      <c r="F211" s="12">
        <v>173560.23</v>
      </c>
      <c r="G211" s="8">
        <f t="shared" si="3"/>
        <v>90.28262961595081</v>
      </c>
    </row>
    <row r="212" spans="1:7" ht="25.5">
      <c r="A212" s="11"/>
      <c r="B212" s="9"/>
      <c r="C212" s="9">
        <v>4010</v>
      </c>
      <c r="D212" s="14" t="s">
        <v>48</v>
      </c>
      <c r="E212" s="12">
        <v>2562095</v>
      </c>
      <c r="F212" s="12">
        <v>2390888.56</v>
      </c>
      <c r="G212" s="8">
        <f t="shared" si="3"/>
        <v>93.31771694648324</v>
      </c>
    </row>
    <row r="213" spans="1:7" ht="12.75">
      <c r="A213" s="11"/>
      <c r="B213" s="9"/>
      <c r="C213" s="9">
        <v>4040</v>
      </c>
      <c r="D213" s="14" t="s">
        <v>35</v>
      </c>
      <c r="E213" s="12">
        <v>180915</v>
      </c>
      <c r="F213" s="12">
        <v>180813.23</v>
      </c>
      <c r="G213" s="8">
        <f t="shared" si="3"/>
        <v>99.94374706353813</v>
      </c>
    </row>
    <row r="214" spans="1:7" ht="25.5">
      <c r="A214" s="11"/>
      <c r="B214" s="9"/>
      <c r="C214" s="9">
        <v>4110</v>
      </c>
      <c r="D214" s="14" t="s">
        <v>57</v>
      </c>
      <c r="E214" s="12">
        <v>430687</v>
      </c>
      <c r="F214" s="12">
        <v>401632.69</v>
      </c>
      <c r="G214" s="8">
        <f t="shared" si="3"/>
        <v>93.25396169375904</v>
      </c>
    </row>
    <row r="215" spans="1:7" ht="12.75">
      <c r="A215" s="11"/>
      <c r="B215" s="9"/>
      <c r="C215" s="9">
        <v>4120</v>
      </c>
      <c r="D215" s="14" t="s">
        <v>13</v>
      </c>
      <c r="E215" s="20">
        <v>65658</v>
      </c>
      <c r="F215" s="20">
        <v>58569.95</v>
      </c>
      <c r="G215" s="8">
        <f t="shared" si="3"/>
        <v>89.2045904535624</v>
      </c>
    </row>
    <row r="216" spans="1:7" ht="12.75">
      <c r="A216" s="11"/>
      <c r="B216" s="9"/>
      <c r="C216" s="9">
        <v>4170</v>
      </c>
      <c r="D216" s="14" t="s">
        <v>65</v>
      </c>
      <c r="E216" s="20">
        <v>7000</v>
      </c>
      <c r="F216" s="20">
        <v>5950</v>
      </c>
      <c r="G216" s="8">
        <f t="shared" si="3"/>
        <v>85</v>
      </c>
    </row>
    <row r="217" spans="1:7" ht="12.75">
      <c r="A217" s="11"/>
      <c r="B217" s="9"/>
      <c r="C217" s="9">
        <v>4210</v>
      </c>
      <c r="D217" s="14" t="s">
        <v>15</v>
      </c>
      <c r="E217" s="20">
        <v>149760</v>
      </c>
      <c r="F217" s="20">
        <v>149737.7</v>
      </c>
      <c r="G217" s="8">
        <f t="shared" si="3"/>
        <v>99.98510950854703</v>
      </c>
    </row>
    <row r="218" spans="1:7" ht="12.75" customHeight="1">
      <c r="A218" s="11"/>
      <c r="B218" s="9"/>
      <c r="C218" s="9">
        <v>4230</v>
      </c>
      <c r="D218" s="14" t="s">
        <v>206</v>
      </c>
      <c r="E218" s="20">
        <v>500</v>
      </c>
      <c r="F218" s="20">
        <v>492.65</v>
      </c>
      <c r="G218" s="8">
        <f t="shared" si="3"/>
        <v>98.53</v>
      </c>
    </row>
    <row r="219" spans="1:7" ht="25.5">
      <c r="A219" s="11"/>
      <c r="B219" s="9"/>
      <c r="C219" s="9">
        <v>4240</v>
      </c>
      <c r="D219" s="14" t="s">
        <v>74</v>
      </c>
      <c r="E219" s="20">
        <v>37048</v>
      </c>
      <c r="F219" s="20">
        <v>36933.25</v>
      </c>
      <c r="G219" s="8">
        <f t="shared" si="3"/>
        <v>99.69026668106241</v>
      </c>
    </row>
    <row r="220" spans="1:7" ht="12.75">
      <c r="A220" s="11"/>
      <c r="B220" s="9"/>
      <c r="C220" s="9">
        <v>4260</v>
      </c>
      <c r="D220" s="14" t="s">
        <v>27</v>
      </c>
      <c r="E220" s="20">
        <v>51900</v>
      </c>
      <c r="F220" s="20">
        <v>51223.17</v>
      </c>
      <c r="G220" s="8">
        <f t="shared" si="3"/>
        <v>98.69589595375723</v>
      </c>
    </row>
    <row r="221" spans="1:7" ht="12.75">
      <c r="A221" s="11"/>
      <c r="B221" s="9"/>
      <c r="C221" s="9">
        <v>4270</v>
      </c>
      <c r="D221" s="14" t="s">
        <v>24</v>
      </c>
      <c r="E221" s="20">
        <v>71200</v>
      </c>
      <c r="F221" s="21">
        <v>66290.43</v>
      </c>
      <c r="G221" s="8">
        <f t="shared" si="3"/>
        <v>93.10453651685393</v>
      </c>
    </row>
    <row r="222" spans="1:7" ht="12.75">
      <c r="A222" s="11"/>
      <c r="B222" s="9"/>
      <c r="C222" s="9">
        <v>4280</v>
      </c>
      <c r="D222" s="14" t="s">
        <v>39</v>
      </c>
      <c r="E222" s="20">
        <v>3500</v>
      </c>
      <c r="F222" s="20">
        <v>3334.5</v>
      </c>
      <c r="G222" s="8">
        <f t="shared" si="3"/>
        <v>95.27142857142857</v>
      </c>
    </row>
    <row r="223" spans="1:7" ht="12.75">
      <c r="A223" s="11"/>
      <c r="B223" s="9"/>
      <c r="C223" s="9">
        <v>4300</v>
      </c>
      <c r="D223" s="14" t="s">
        <v>8</v>
      </c>
      <c r="E223" s="20">
        <v>34200</v>
      </c>
      <c r="F223" s="20">
        <v>33811.2</v>
      </c>
      <c r="G223" s="8">
        <f t="shared" si="3"/>
        <v>98.86315789473683</v>
      </c>
    </row>
    <row r="224" spans="1:7" ht="25.5">
      <c r="A224" s="11"/>
      <c r="B224" s="9"/>
      <c r="C224" s="9">
        <v>4350</v>
      </c>
      <c r="D224" s="14" t="s">
        <v>51</v>
      </c>
      <c r="E224" s="20">
        <v>2250</v>
      </c>
      <c r="F224" s="20">
        <v>2179.36</v>
      </c>
      <c r="G224" s="8">
        <f t="shared" si="3"/>
        <v>96.86044444444444</v>
      </c>
    </row>
    <row r="225" spans="1:7" ht="38.25">
      <c r="A225" s="11"/>
      <c r="B225" s="9"/>
      <c r="C225" s="9">
        <v>4370</v>
      </c>
      <c r="D225" s="14" t="s">
        <v>75</v>
      </c>
      <c r="E225" s="20">
        <v>4850</v>
      </c>
      <c r="F225" s="20">
        <v>4591.1</v>
      </c>
      <c r="G225" s="8">
        <f t="shared" si="3"/>
        <v>94.66185567010311</v>
      </c>
    </row>
    <row r="226" spans="1:7" ht="12.75">
      <c r="A226" s="11"/>
      <c r="B226" s="9"/>
      <c r="C226" s="9">
        <v>4410</v>
      </c>
      <c r="D226" s="14" t="s">
        <v>46</v>
      </c>
      <c r="E226" s="20">
        <v>6600</v>
      </c>
      <c r="F226" s="20">
        <v>5259.43</v>
      </c>
      <c r="G226" s="8">
        <f t="shared" si="3"/>
        <v>79.68833333333333</v>
      </c>
    </row>
    <row r="227" spans="1:7" ht="12.75">
      <c r="A227" s="11"/>
      <c r="B227" s="9"/>
      <c r="C227" s="9">
        <v>4430</v>
      </c>
      <c r="D227" s="14" t="s">
        <v>19</v>
      </c>
      <c r="E227" s="20">
        <v>6200</v>
      </c>
      <c r="F227" s="21">
        <v>6173</v>
      </c>
      <c r="G227" s="8">
        <f t="shared" si="3"/>
        <v>99.56451612903226</v>
      </c>
    </row>
    <row r="228" spans="1:7" ht="25.5">
      <c r="A228" s="11"/>
      <c r="B228" s="9"/>
      <c r="C228" s="9">
        <v>4440</v>
      </c>
      <c r="D228" s="14" t="s">
        <v>40</v>
      </c>
      <c r="E228" s="20">
        <v>142530</v>
      </c>
      <c r="F228" s="20">
        <v>135713</v>
      </c>
      <c r="G228" s="8">
        <f t="shared" si="3"/>
        <v>95.21714726724198</v>
      </c>
    </row>
    <row r="229" spans="1:7" ht="38.25">
      <c r="A229" s="11"/>
      <c r="B229" s="9"/>
      <c r="C229" s="9">
        <v>4700</v>
      </c>
      <c r="D229" s="14" t="s">
        <v>41</v>
      </c>
      <c r="E229" s="20">
        <v>4950</v>
      </c>
      <c r="F229" s="20">
        <v>3685</v>
      </c>
      <c r="G229" s="8">
        <f t="shared" si="3"/>
        <v>74.44444444444444</v>
      </c>
    </row>
    <row r="230" spans="1:7" ht="38.25">
      <c r="A230" s="11"/>
      <c r="B230" s="9"/>
      <c r="C230" s="9">
        <v>4740</v>
      </c>
      <c r="D230" s="14" t="s">
        <v>42</v>
      </c>
      <c r="E230" s="20">
        <v>3451</v>
      </c>
      <c r="F230" s="11">
        <v>3439.84</v>
      </c>
      <c r="G230" s="8">
        <f t="shared" si="3"/>
        <v>99.67661547377571</v>
      </c>
    </row>
    <row r="231" spans="1:7" ht="25.5">
      <c r="A231" s="22"/>
      <c r="B231" s="9"/>
      <c r="C231" s="9">
        <v>4750</v>
      </c>
      <c r="D231" s="14" t="s">
        <v>43</v>
      </c>
      <c r="E231" s="20">
        <v>12650</v>
      </c>
      <c r="F231" s="20">
        <v>12634.64</v>
      </c>
      <c r="G231" s="8">
        <f t="shared" si="3"/>
        <v>99.87857707509882</v>
      </c>
    </row>
    <row r="232" spans="1:7" ht="25.5">
      <c r="A232" s="22"/>
      <c r="B232" s="9"/>
      <c r="C232" s="9">
        <v>6050</v>
      </c>
      <c r="D232" s="14" t="s">
        <v>9</v>
      </c>
      <c r="E232" s="20">
        <v>120000</v>
      </c>
      <c r="F232" s="20">
        <v>113880</v>
      </c>
      <c r="G232" s="8">
        <f t="shared" si="3"/>
        <v>94.9</v>
      </c>
    </row>
    <row r="233" spans="1:7" ht="25.5">
      <c r="A233" s="22"/>
      <c r="B233" s="9">
        <v>80103</v>
      </c>
      <c r="C233" s="9"/>
      <c r="D233" s="14" t="s">
        <v>78</v>
      </c>
      <c r="E233" s="145">
        <f>E234+E235+E236+E237+E238+E239+E240+E241+E242</f>
        <v>209841</v>
      </c>
      <c r="F233" s="20">
        <v>194414.85</v>
      </c>
      <c r="G233" s="8">
        <f t="shared" si="3"/>
        <v>92.6486482622557</v>
      </c>
    </row>
    <row r="234" spans="1:7" ht="25.5">
      <c r="A234" s="22"/>
      <c r="B234" s="9"/>
      <c r="C234" s="9">
        <v>3020</v>
      </c>
      <c r="D234" s="14" t="s">
        <v>33</v>
      </c>
      <c r="E234" s="20">
        <v>12140</v>
      </c>
      <c r="F234" s="20">
        <v>12120</v>
      </c>
      <c r="G234" s="8">
        <f t="shared" si="3"/>
        <v>99.83525535420098</v>
      </c>
    </row>
    <row r="235" spans="1:7" ht="25.5">
      <c r="A235" s="22"/>
      <c r="B235" s="9"/>
      <c r="C235" s="9">
        <v>4010</v>
      </c>
      <c r="D235" s="14" t="s">
        <v>48</v>
      </c>
      <c r="E235" s="20">
        <v>148650</v>
      </c>
      <c r="F235" s="20">
        <v>135913.13</v>
      </c>
      <c r="G235" s="8">
        <f t="shared" si="3"/>
        <v>91.43163807601749</v>
      </c>
    </row>
    <row r="236" spans="1:7" ht="12.75">
      <c r="A236" s="22"/>
      <c r="B236" s="9"/>
      <c r="C236" s="9">
        <v>4040</v>
      </c>
      <c r="D236" s="14" t="s">
        <v>76</v>
      </c>
      <c r="E236" s="20">
        <v>9000</v>
      </c>
      <c r="F236" s="20">
        <v>8964.06</v>
      </c>
      <c r="G236" s="8">
        <f t="shared" si="3"/>
        <v>99.60066666666667</v>
      </c>
    </row>
    <row r="237" spans="1:7" ht="25.5">
      <c r="A237" s="22"/>
      <c r="B237" s="9"/>
      <c r="C237" s="9">
        <v>4110</v>
      </c>
      <c r="D237" s="14" t="s">
        <v>57</v>
      </c>
      <c r="E237" s="20">
        <v>25226</v>
      </c>
      <c r="F237" s="20">
        <v>22952.88</v>
      </c>
      <c r="G237" s="8">
        <f t="shared" si="3"/>
        <v>90.98897962419726</v>
      </c>
    </row>
    <row r="238" spans="1:7" ht="12.75">
      <c r="A238" s="22"/>
      <c r="B238" s="9"/>
      <c r="C238" s="9">
        <v>4120</v>
      </c>
      <c r="D238" s="14" t="s">
        <v>13</v>
      </c>
      <c r="E238" s="20">
        <v>4069</v>
      </c>
      <c r="F238" s="20">
        <v>3718.43</v>
      </c>
      <c r="G238" s="8">
        <f t="shared" si="3"/>
        <v>91.38436962398623</v>
      </c>
    </row>
    <row r="239" spans="1:7" ht="12.75">
      <c r="A239" s="22"/>
      <c r="B239" s="9"/>
      <c r="C239" s="9">
        <v>4210</v>
      </c>
      <c r="D239" s="14" t="s">
        <v>15</v>
      </c>
      <c r="E239" s="21">
        <v>1140</v>
      </c>
      <c r="F239" s="20">
        <v>1139.57</v>
      </c>
      <c r="G239" s="8">
        <f t="shared" si="3"/>
        <v>99.96228070175438</v>
      </c>
    </row>
    <row r="240" spans="1:7" ht="25.5">
      <c r="A240" s="22"/>
      <c r="B240" s="9"/>
      <c r="C240" s="9">
        <v>4240</v>
      </c>
      <c r="D240" s="14" t="s">
        <v>74</v>
      </c>
      <c r="E240" s="20">
        <v>1230</v>
      </c>
      <c r="F240" s="20">
        <v>1221.78</v>
      </c>
      <c r="G240" s="8">
        <f t="shared" si="3"/>
        <v>99.33170731707317</v>
      </c>
    </row>
    <row r="241" spans="1:7" ht="12.75">
      <c r="A241" s="22"/>
      <c r="B241" s="9"/>
      <c r="C241" s="9">
        <v>4300</v>
      </c>
      <c r="D241" s="14" t="s">
        <v>8</v>
      </c>
      <c r="E241" s="21">
        <v>10</v>
      </c>
      <c r="F241" s="20">
        <v>9</v>
      </c>
      <c r="G241" s="8">
        <f t="shared" si="3"/>
        <v>90</v>
      </c>
    </row>
    <row r="242" spans="1:7" ht="25.5">
      <c r="A242" s="22"/>
      <c r="B242" s="9"/>
      <c r="C242" s="9">
        <v>4440</v>
      </c>
      <c r="D242" s="14" t="s">
        <v>40</v>
      </c>
      <c r="E242" s="20">
        <v>8376</v>
      </c>
      <c r="F242" s="20">
        <v>8376</v>
      </c>
      <c r="G242" s="8">
        <f t="shared" si="3"/>
        <v>100</v>
      </c>
    </row>
    <row r="243" spans="1:7" ht="12.75">
      <c r="A243" s="22"/>
      <c r="B243" s="9">
        <v>80104</v>
      </c>
      <c r="C243" s="9"/>
      <c r="D243" s="14" t="s">
        <v>77</v>
      </c>
      <c r="E243" s="20">
        <v>444464</v>
      </c>
      <c r="F243" s="20">
        <v>425675.49</v>
      </c>
      <c r="G243" s="8">
        <f t="shared" si="3"/>
        <v>95.77277124806508</v>
      </c>
    </row>
    <row r="244" spans="1:7" ht="59.25" customHeight="1">
      <c r="A244" s="22"/>
      <c r="B244" s="9"/>
      <c r="C244" s="9">
        <v>2590</v>
      </c>
      <c r="D244" s="18" t="s">
        <v>79</v>
      </c>
      <c r="E244" s="20">
        <v>444464</v>
      </c>
      <c r="F244" s="20">
        <v>425675.49</v>
      </c>
      <c r="G244" s="8">
        <f t="shared" si="3"/>
        <v>95.77277124806508</v>
      </c>
    </row>
    <row r="245" spans="1:7" ht="23.25" customHeight="1">
      <c r="A245" s="22"/>
      <c r="B245" s="9">
        <v>80106</v>
      </c>
      <c r="C245" s="9"/>
      <c r="D245" s="18" t="s">
        <v>241</v>
      </c>
      <c r="E245" s="20">
        <v>27000</v>
      </c>
      <c r="F245" s="20">
        <v>27000</v>
      </c>
      <c r="G245" s="8">
        <f t="shared" si="3"/>
        <v>100</v>
      </c>
    </row>
    <row r="246" spans="1:7" ht="59.25" customHeight="1">
      <c r="A246" s="22"/>
      <c r="B246" s="9"/>
      <c r="C246" s="9">
        <v>2590</v>
      </c>
      <c r="D246" s="18" t="s">
        <v>79</v>
      </c>
      <c r="E246" s="20">
        <v>27000</v>
      </c>
      <c r="F246" s="20">
        <v>27000</v>
      </c>
      <c r="G246" s="8">
        <f t="shared" si="3"/>
        <v>100</v>
      </c>
    </row>
    <row r="247" spans="1:7" ht="12.75">
      <c r="A247" s="22"/>
      <c r="B247" s="9">
        <v>80110</v>
      </c>
      <c r="C247" s="9"/>
      <c r="D247" s="11" t="s">
        <v>80</v>
      </c>
      <c r="E247" s="20">
        <v>2248170</v>
      </c>
      <c r="F247" s="20">
        <v>2115888.65</v>
      </c>
      <c r="G247" s="8">
        <f t="shared" si="3"/>
        <v>94.1160432707491</v>
      </c>
    </row>
    <row r="248" spans="1:7" ht="25.5">
      <c r="A248" s="22"/>
      <c r="B248" s="9"/>
      <c r="C248" s="9">
        <v>3020</v>
      </c>
      <c r="D248" s="14" t="s">
        <v>33</v>
      </c>
      <c r="E248" s="20">
        <v>110400</v>
      </c>
      <c r="F248" s="20">
        <v>108465.92</v>
      </c>
      <c r="G248" s="8">
        <f t="shared" si="3"/>
        <v>98.24811594202899</v>
      </c>
    </row>
    <row r="249" spans="1:7" ht="25.5">
      <c r="A249" s="22"/>
      <c r="B249" s="9"/>
      <c r="C249" s="9">
        <v>4010</v>
      </c>
      <c r="D249" s="14" t="s">
        <v>48</v>
      </c>
      <c r="E249" s="20">
        <v>1490729</v>
      </c>
      <c r="F249" s="20">
        <v>1390048.57</v>
      </c>
      <c r="G249" s="8">
        <f t="shared" si="3"/>
        <v>93.24622852309172</v>
      </c>
    </row>
    <row r="250" spans="1:7" ht="12.75">
      <c r="A250" s="22"/>
      <c r="B250" s="9"/>
      <c r="C250" s="9">
        <v>4040</v>
      </c>
      <c r="D250" s="14" t="s">
        <v>76</v>
      </c>
      <c r="E250" s="20">
        <v>99700</v>
      </c>
      <c r="F250" s="20">
        <v>99667.35</v>
      </c>
      <c r="G250" s="8">
        <f t="shared" si="3"/>
        <v>99.96725175526579</v>
      </c>
    </row>
    <row r="251" spans="1:7" ht="25.5">
      <c r="A251" s="22"/>
      <c r="B251" s="9"/>
      <c r="C251" s="9">
        <v>4110</v>
      </c>
      <c r="D251" s="14" t="s">
        <v>57</v>
      </c>
      <c r="E251" s="20">
        <v>253347</v>
      </c>
      <c r="F251" s="20">
        <v>236883.35</v>
      </c>
      <c r="G251" s="8">
        <f t="shared" si="3"/>
        <v>93.50154136421588</v>
      </c>
    </row>
    <row r="252" spans="1:7" ht="12.75">
      <c r="A252" s="11"/>
      <c r="B252" s="9"/>
      <c r="C252" s="9">
        <v>4120</v>
      </c>
      <c r="D252" s="14" t="s">
        <v>13</v>
      </c>
      <c r="E252" s="20">
        <v>41159</v>
      </c>
      <c r="F252" s="20">
        <v>34456.81</v>
      </c>
      <c r="G252" s="8">
        <f t="shared" si="3"/>
        <v>83.71634393449793</v>
      </c>
    </row>
    <row r="253" spans="1:7" ht="12.75">
      <c r="A253" s="11"/>
      <c r="B253" s="9"/>
      <c r="C253" s="9">
        <v>4170</v>
      </c>
      <c r="D253" s="14" t="s">
        <v>14</v>
      </c>
      <c r="E253" s="20">
        <v>5000</v>
      </c>
      <c r="F253" s="20">
        <v>4990</v>
      </c>
      <c r="G253" s="8">
        <f t="shared" si="3"/>
        <v>99.8</v>
      </c>
    </row>
    <row r="254" spans="1:7" ht="12.75">
      <c r="A254" s="11"/>
      <c r="B254" s="9"/>
      <c r="C254" s="9">
        <v>4210</v>
      </c>
      <c r="D254" s="14" t="s">
        <v>15</v>
      </c>
      <c r="E254" s="20">
        <v>24900</v>
      </c>
      <c r="F254" s="20">
        <v>24895.96</v>
      </c>
      <c r="G254" s="8">
        <f t="shared" si="3"/>
        <v>99.9837751004016</v>
      </c>
    </row>
    <row r="255" spans="1:7" ht="11.25" customHeight="1">
      <c r="A255" s="11"/>
      <c r="B255" s="9"/>
      <c r="C255" s="9">
        <v>4230</v>
      </c>
      <c r="D255" s="14" t="s">
        <v>206</v>
      </c>
      <c r="E255" s="20">
        <v>500</v>
      </c>
      <c r="F255" s="20">
        <v>499.2</v>
      </c>
      <c r="G255" s="8">
        <f t="shared" si="3"/>
        <v>99.84</v>
      </c>
    </row>
    <row r="256" spans="1:7" ht="25.5">
      <c r="A256" s="11"/>
      <c r="B256" s="9"/>
      <c r="C256" s="9">
        <v>4240</v>
      </c>
      <c r="D256" s="14" t="s">
        <v>74</v>
      </c>
      <c r="E256" s="20">
        <v>14500</v>
      </c>
      <c r="F256" s="20">
        <v>14497.43</v>
      </c>
      <c r="G256" s="8">
        <f t="shared" si="3"/>
        <v>99.98227586206896</v>
      </c>
    </row>
    <row r="257" spans="1:7" ht="12.75">
      <c r="A257" s="11"/>
      <c r="B257" s="9"/>
      <c r="C257" s="9">
        <v>4260</v>
      </c>
      <c r="D257" s="14" t="s">
        <v>27</v>
      </c>
      <c r="E257" s="20">
        <v>65500</v>
      </c>
      <c r="F257" s="20">
        <v>64892.06</v>
      </c>
      <c r="G257" s="8">
        <f t="shared" si="3"/>
        <v>99.07184732824427</v>
      </c>
    </row>
    <row r="258" spans="1:7" ht="12.75">
      <c r="A258" s="11"/>
      <c r="B258" s="9"/>
      <c r="C258" s="9">
        <v>4270</v>
      </c>
      <c r="D258" s="14" t="s">
        <v>24</v>
      </c>
      <c r="E258" s="20">
        <v>15500</v>
      </c>
      <c r="F258" s="156">
        <v>15469.62</v>
      </c>
      <c r="G258" s="8">
        <f t="shared" si="3"/>
        <v>99.804</v>
      </c>
    </row>
    <row r="259" spans="1:7" ht="12.75">
      <c r="A259" s="11"/>
      <c r="B259" s="9"/>
      <c r="C259" s="9">
        <v>4280</v>
      </c>
      <c r="D259" s="14" t="s">
        <v>39</v>
      </c>
      <c r="E259" s="20">
        <v>2100</v>
      </c>
      <c r="F259" s="21">
        <v>1709</v>
      </c>
      <c r="G259" s="8">
        <f t="shared" si="3"/>
        <v>81.38095238095238</v>
      </c>
    </row>
    <row r="260" spans="1:7" ht="12.75">
      <c r="A260" s="11"/>
      <c r="B260" s="9"/>
      <c r="C260" s="9">
        <v>4300</v>
      </c>
      <c r="D260" s="14" t="s">
        <v>8</v>
      </c>
      <c r="E260" s="20">
        <v>22000</v>
      </c>
      <c r="F260" s="20">
        <v>21996.19</v>
      </c>
      <c r="G260" s="8">
        <f t="shared" si="3"/>
        <v>99.98268181818182</v>
      </c>
    </row>
    <row r="261" spans="1:7" ht="25.5">
      <c r="A261" s="11"/>
      <c r="B261" s="9"/>
      <c r="C261" s="9">
        <v>4350</v>
      </c>
      <c r="D261" s="14" t="s">
        <v>81</v>
      </c>
      <c r="E261" s="20">
        <v>1500</v>
      </c>
      <c r="F261" s="21">
        <v>1044</v>
      </c>
      <c r="G261" s="8">
        <f t="shared" si="3"/>
        <v>69.6</v>
      </c>
    </row>
    <row r="262" spans="1:7" ht="38.25">
      <c r="A262" s="11"/>
      <c r="B262" s="9"/>
      <c r="C262" s="9">
        <v>4370</v>
      </c>
      <c r="D262" s="14" t="s">
        <v>82</v>
      </c>
      <c r="E262" s="20">
        <v>2500</v>
      </c>
      <c r="F262" s="20">
        <v>2323.27</v>
      </c>
      <c r="G262" s="8">
        <f t="shared" si="3"/>
        <v>92.9308</v>
      </c>
    </row>
    <row r="263" spans="1:7" ht="12.75">
      <c r="A263" s="11"/>
      <c r="B263" s="9"/>
      <c r="C263" s="9">
        <v>4410</v>
      </c>
      <c r="D263" s="14" t="s">
        <v>46</v>
      </c>
      <c r="E263" s="20">
        <v>4000</v>
      </c>
      <c r="F263" s="20">
        <v>3461.57</v>
      </c>
      <c r="G263" s="8">
        <f t="shared" si="3"/>
        <v>86.53925</v>
      </c>
    </row>
    <row r="264" spans="1:7" ht="12.75">
      <c r="A264" s="11"/>
      <c r="B264" s="9"/>
      <c r="C264" s="9">
        <v>4420</v>
      </c>
      <c r="D264" s="14" t="s">
        <v>83</v>
      </c>
      <c r="E264" s="20">
        <v>500</v>
      </c>
      <c r="F264" s="20">
        <v>0</v>
      </c>
      <c r="G264" s="8">
        <f t="shared" si="3"/>
        <v>0</v>
      </c>
    </row>
    <row r="265" spans="1:7" ht="12.75">
      <c r="A265" s="11"/>
      <c r="B265" s="9"/>
      <c r="C265" s="9">
        <v>4430</v>
      </c>
      <c r="D265" s="14" t="s">
        <v>19</v>
      </c>
      <c r="E265" s="20">
        <v>3600</v>
      </c>
      <c r="F265" s="20">
        <v>3535</v>
      </c>
      <c r="G265" s="8">
        <f t="shared" si="3"/>
        <v>98.19444444444444</v>
      </c>
    </row>
    <row r="266" spans="1:7" ht="25.5">
      <c r="A266" s="11"/>
      <c r="B266" s="9"/>
      <c r="C266" s="9">
        <v>4440</v>
      </c>
      <c r="D266" s="14" t="s">
        <v>40</v>
      </c>
      <c r="E266" s="20">
        <v>82335</v>
      </c>
      <c r="F266" s="20">
        <v>79204.88</v>
      </c>
      <c r="G266" s="8">
        <f t="shared" si="3"/>
        <v>96.19831177506528</v>
      </c>
    </row>
    <row r="267" spans="1:7" ht="38.25">
      <c r="A267" s="11"/>
      <c r="B267" s="9"/>
      <c r="C267" s="9">
        <v>4700</v>
      </c>
      <c r="D267" s="14" t="s">
        <v>41</v>
      </c>
      <c r="E267" s="20">
        <v>2800</v>
      </c>
      <c r="F267" s="20">
        <v>2274</v>
      </c>
      <c r="G267" s="8">
        <f aca="true" t="shared" si="4" ref="G267:G330">F267*100/E267</f>
        <v>81.21428571428571</v>
      </c>
    </row>
    <row r="268" spans="1:7" ht="38.25">
      <c r="A268" s="11"/>
      <c r="B268" s="9"/>
      <c r="C268" s="9">
        <v>4740</v>
      </c>
      <c r="D268" s="14" t="s">
        <v>42</v>
      </c>
      <c r="E268" s="20">
        <v>1600</v>
      </c>
      <c r="F268" s="20">
        <v>1594.1</v>
      </c>
      <c r="G268" s="8">
        <f t="shared" si="4"/>
        <v>99.63125</v>
      </c>
    </row>
    <row r="269" spans="1:7" ht="25.5">
      <c r="A269" s="11"/>
      <c r="B269" s="9"/>
      <c r="C269" s="9">
        <v>4750</v>
      </c>
      <c r="D269" s="14" t="s">
        <v>43</v>
      </c>
      <c r="E269" s="20">
        <v>4000</v>
      </c>
      <c r="F269" s="20">
        <v>3980.37</v>
      </c>
      <c r="G269" s="8">
        <f t="shared" si="4"/>
        <v>99.50925</v>
      </c>
    </row>
    <row r="270" spans="1:7" ht="12.75">
      <c r="A270" s="11"/>
      <c r="B270" s="9">
        <v>80113</v>
      </c>
      <c r="C270" s="9"/>
      <c r="D270" s="14" t="s">
        <v>84</v>
      </c>
      <c r="E270" s="157">
        <f>E271+E272+E273+E274+E275+E276+E277+E278+E279+E280+E281+E282+E283+E284+E285</f>
        <v>507592</v>
      </c>
      <c r="F270" s="20">
        <v>407519.49</v>
      </c>
      <c r="G270" s="8">
        <f t="shared" si="4"/>
        <v>80.28485279515832</v>
      </c>
    </row>
    <row r="271" spans="1:7" ht="25.5">
      <c r="A271" s="11"/>
      <c r="B271" s="9"/>
      <c r="C271" s="9">
        <v>3020</v>
      </c>
      <c r="D271" s="14" t="s">
        <v>33</v>
      </c>
      <c r="E271" s="20">
        <v>200</v>
      </c>
      <c r="F271" s="20">
        <v>153.03</v>
      </c>
      <c r="G271" s="8">
        <f t="shared" si="4"/>
        <v>76.515</v>
      </c>
    </row>
    <row r="272" spans="1:7" ht="25.5">
      <c r="A272" s="11"/>
      <c r="B272" s="9"/>
      <c r="C272" s="9">
        <v>4010</v>
      </c>
      <c r="D272" s="14" t="s">
        <v>48</v>
      </c>
      <c r="E272" s="20">
        <v>70100</v>
      </c>
      <c r="F272" s="20">
        <v>58842.66</v>
      </c>
      <c r="G272" s="8">
        <f t="shared" si="4"/>
        <v>83.94102710413695</v>
      </c>
    </row>
    <row r="273" spans="1:7" ht="12" customHeight="1">
      <c r="A273" s="11"/>
      <c r="B273" s="9"/>
      <c r="C273" s="9">
        <v>4110</v>
      </c>
      <c r="D273" s="14" t="s">
        <v>209</v>
      </c>
      <c r="E273" s="20">
        <v>17350</v>
      </c>
      <c r="F273" s="20">
        <v>15156.08</v>
      </c>
      <c r="G273" s="8">
        <f t="shared" si="4"/>
        <v>87.3549279538905</v>
      </c>
    </row>
    <row r="274" spans="1:7" ht="12.75">
      <c r="A274" s="11"/>
      <c r="B274" s="9"/>
      <c r="C274" s="9">
        <v>4120</v>
      </c>
      <c r="D274" s="14" t="s">
        <v>13</v>
      </c>
      <c r="E274" s="20">
        <v>2400</v>
      </c>
      <c r="F274" s="20">
        <v>2023.19</v>
      </c>
      <c r="G274" s="8">
        <f t="shared" si="4"/>
        <v>84.29958333333333</v>
      </c>
    </row>
    <row r="275" spans="1:7" ht="12.75">
      <c r="A275" s="11"/>
      <c r="B275" s="9"/>
      <c r="C275" s="9">
        <v>4140</v>
      </c>
      <c r="D275" s="11" t="s">
        <v>38</v>
      </c>
      <c r="E275" s="20">
        <v>800</v>
      </c>
      <c r="F275" s="20">
        <v>440.83</v>
      </c>
      <c r="G275" s="8">
        <f t="shared" si="4"/>
        <v>55.10375</v>
      </c>
    </row>
    <row r="276" spans="1:7" ht="12.75">
      <c r="A276" s="11"/>
      <c r="B276" s="9"/>
      <c r="C276" s="9">
        <v>4170</v>
      </c>
      <c r="D276" s="14" t="s">
        <v>14</v>
      </c>
      <c r="E276" s="20">
        <v>44000</v>
      </c>
      <c r="F276" s="20">
        <v>40741.4</v>
      </c>
      <c r="G276" s="8">
        <f t="shared" si="4"/>
        <v>92.59409090909091</v>
      </c>
    </row>
    <row r="277" spans="1:7" ht="12.75">
      <c r="A277" s="11"/>
      <c r="B277" s="9"/>
      <c r="C277" s="9">
        <v>4210</v>
      </c>
      <c r="D277" s="14" t="s">
        <v>15</v>
      </c>
      <c r="E277" s="20">
        <v>26000</v>
      </c>
      <c r="F277" s="20">
        <v>15990.59</v>
      </c>
      <c r="G277" s="8">
        <f t="shared" si="4"/>
        <v>61.50226923076923</v>
      </c>
    </row>
    <row r="278" spans="1:7" ht="12.75">
      <c r="A278" s="11"/>
      <c r="B278" s="9"/>
      <c r="C278" s="9">
        <v>4230</v>
      </c>
      <c r="D278" s="14" t="s">
        <v>39</v>
      </c>
      <c r="E278" s="20">
        <v>500</v>
      </c>
      <c r="F278" s="20">
        <v>0</v>
      </c>
      <c r="G278" s="8">
        <f t="shared" si="4"/>
        <v>0</v>
      </c>
    </row>
    <row r="279" spans="1:7" ht="12.75">
      <c r="A279" s="11"/>
      <c r="B279" s="9"/>
      <c r="C279" s="9">
        <v>4270</v>
      </c>
      <c r="D279" s="14" t="s">
        <v>24</v>
      </c>
      <c r="E279" s="20">
        <v>5000</v>
      </c>
      <c r="F279" s="20">
        <v>183</v>
      </c>
      <c r="G279" s="8">
        <f t="shared" si="4"/>
        <v>3.66</v>
      </c>
    </row>
    <row r="280" spans="1:7" ht="12.75">
      <c r="A280" s="11"/>
      <c r="B280" s="9"/>
      <c r="C280" s="9">
        <v>4280</v>
      </c>
      <c r="D280" s="14" t="s">
        <v>39</v>
      </c>
      <c r="E280" s="20">
        <v>300</v>
      </c>
      <c r="F280" s="20">
        <v>139</v>
      </c>
      <c r="G280" s="8">
        <f t="shared" si="4"/>
        <v>46.333333333333336</v>
      </c>
    </row>
    <row r="281" spans="1:7" ht="12.75">
      <c r="A281" s="11"/>
      <c r="B281" s="9"/>
      <c r="C281" s="9">
        <v>4300</v>
      </c>
      <c r="D281" s="14" t="s">
        <v>8</v>
      </c>
      <c r="E281" s="20">
        <v>334000</v>
      </c>
      <c r="F281" s="20">
        <v>269236.08</v>
      </c>
      <c r="G281" s="8">
        <f t="shared" si="4"/>
        <v>80.60960479041916</v>
      </c>
    </row>
    <row r="282" spans="1:7" ht="12.75">
      <c r="A282" s="11"/>
      <c r="B282" s="9"/>
      <c r="C282" s="9">
        <v>4410</v>
      </c>
      <c r="D282" s="14" t="s">
        <v>46</v>
      </c>
      <c r="E282" s="20">
        <v>700</v>
      </c>
      <c r="F282" s="20">
        <v>0</v>
      </c>
      <c r="G282" s="8">
        <f t="shared" si="4"/>
        <v>0</v>
      </c>
    </row>
    <row r="283" spans="1:7" ht="12.75">
      <c r="A283" s="11"/>
      <c r="B283" s="9"/>
      <c r="C283" s="9">
        <v>4430</v>
      </c>
      <c r="D283" s="14" t="s">
        <v>223</v>
      </c>
      <c r="E283" s="20">
        <v>4000</v>
      </c>
      <c r="F283" s="20">
        <v>2979</v>
      </c>
      <c r="G283" s="8">
        <f t="shared" si="4"/>
        <v>74.475</v>
      </c>
    </row>
    <row r="284" spans="1:7" ht="25.5">
      <c r="A284" s="11"/>
      <c r="B284" s="9"/>
      <c r="C284" s="9">
        <v>4440</v>
      </c>
      <c r="D284" s="14" t="s">
        <v>40</v>
      </c>
      <c r="E284" s="20">
        <v>1742</v>
      </c>
      <c r="F284" s="20">
        <v>1634.63</v>
      </c>
      <c r="G284" s="8">
        <f t="shared" si="4"/>
        <v>93.83639494833524</v>
      </c>
    </row>
    <row r="285" spans="1:7" ht="38.25">
      <c r="A285" s="11"/>
      <c r="B285" s="9"/>
      <c r="C285" s="9">
        <v>4700</v>
      </c>
      <c r="D285" s="14" t="s">
        <v>41</v>
      </c>
      <c r="E285" s="20">
        <v>500</v>
      </c>
      <c r="F285" s="20">
        <v>0</v>
      </c>
      <c r="G285" s="8">
        <f t="shared" si="4"/>
        <v>0</v>
      </c>
    </row>
    <row r="286" spans="1:7" ht="25.5">
      <c r="A286" s="11"/>
      <c r="B286" s="9">
        <v>80146</v>
      </c>
      <c r="C286" s="9"/>
      <c r="D286" s="14" t="s">
        <v>85</v>
      </c>
      <c r="E286" s="145">
        <v>32165</v>
      </c>
      <c r="F286" s="20">
        <v>28246.47</v>
      </c>
      <c r="G286" s="8">
        <f t="shared" si="4"/>
        <v>87.81741022850925</v>
      </c>
    </row>
    <row r="287" spans="1:7" ht="12.75">
      <c r="A287" s="11"/>
      <c r="B287" s="9"/>
      <c r="C287" s="9">
        <v>4300</v>
      </c>
      <c r="D287" s="14" t="s">
        <v>8</v>
      </c>
      <c r="E287" s="20">
        <v>8182</v>
      </c>
      <c r="F287" s="20">
        <v>6887</v>
      </c>
      <c r="G287" s="8">
        <f t="shared" si="4"/>
        <v>84.17257394280126</v>
      </c>
    </row>
    <row r="288" spans="1:7" ht="12.75">
      <c r="A288" s="11"/>
      <c r="B288" s="9"/>
      <c r="C288" s="9">
        <v>4410</v>
      </c>
      <c r="D288" s="14" t="s">
        <v>46</v>
      </c>
      <c r="E288" s="20">
        <v>9233</v>
      </c>
      <c r="F288" s="20">
        <v>7906.47</v>
      </c>
      <c r="G288" s="8">
        <f t="shared" si="4"/>
        <v>85.632730423481</v>
      </c>
    </row>
    <row r="289" spans="1:7" ht="38.25">
      <c r="A289" s="11"/>
      <c r="B289" s="9"/>
      <c r="C289" s="9">
        <v>4700</v>
      </c>
      <c r="D289" s="14" t="s">
        <v>41</v>
      </c>
      <c r="E289" s="20">
        <v>14750</v>
      </c>
      <c r="F289" s="20">
        <v>13453</v>
      </c>
      <c r="G289" s="8">
        <f t="shared" si="4"/>
        <v>91.20677966101695</v>
      </c>
    </row>
    <row r="290" spans="1:7" ht="12.75">
      <c r="A290" s="11"/>
      <c r="B290" s="9">
        <v>80148</v>
      </c>
      <c r="C290" s="9"/>
      <c r="D290" s="14" t="s">
        <v>210</v>
      </c>
      <c r="E290" s="145">
        <f>E291+E292+E293+E294+E295+E296+E297+E298+E299+E300+E301</f>
        <v>250119</v>
      </c>
      <c r="F290" s="20">
        <v>236836.75</v>
      </c>
      <c r="G290" s="8">
        <f t="shared" si="4"/>
        <v>94.6896277371971</v>
      </c>
    </row>
    <row r="291" spans="1:7" ht="25.5">
      <c r="A291" s="11"/>
      <c r="B291" s="9"/>
      <c r="C291" s="9">
        <v>3020</v>
      </c>
      <c r="D291" s="14" t="s">
        <v>33</v>
      </c>
      <c r="E291" s="20">
        <v>800</v>
      </c>
      <c r="F291" s="20">
        <v>633.64</v>
      </c>
      <c r="G291" s="8">
        <f t="shared" si="4"/>
        <v>79.205</v>
      </c>
    </row>
    <row r="292" spans="1:7" ht="25.5">
      <c r="A292" s="11"/>
      <c r="B292" s="9"/>
      <c r="C292" s="9">
        <v>4010</v>
      </c>
      <c r="D292" s="14" t="s">
        <v>48</v>
      </c>
      <c r="E292" s="20">
        <v>79960</v>
      </c>
      <c r="F292" s="20">
        <v>75198.75</v>
      </c>
      <c r="G292" s="8">
        <f t="shared" si="4"/>
        <v>94.04546023011505</v>
      </c>
    </row>
    <row r="293" spans="1:7" ht="12.75">
      <c r="A293" s="11"/>
      <c r="B293" s="9"/>
      <c r="C293" s="9">
        <v>4040</v>
      </c>
      <c r="D293" s="14" t="s">
        <v>76</v>
      </c>
      <c r="E293" s="20">
        <v>5920</v>
      </c>
      <c r="F293" s="20">
        <v>5910.06</v>
      </c>
      <c r="G293" s="8">
        <f t="shared" si="4"/>
        <v>99.8320945945946</v>
      </c>
    </row>
    <row r="294" spans="1:7" ht="14.25" customHeight="1">
      <c r="A294" s="11"/>
      <c r="B294" s="9"/>
      <c r="C294" s="9">
        <v>4110</v>
      </c>
      <c r="D294" s="14" t="s">
        <v>12</v>
      </c>
      <c r="E294" s="20">
        <v>13800</v>
      </c>
      <c r="F294" s="20">
        <v>11788.03</v>
      </c>
      <c r="G294" s="8">
        <f t="shared" si="4"/>
        <v>85.42050724637681</v>
      </c>
    </row>
    <row r="295" spans="1:7" ht="12.75">
      <c r="A295" s="11"/>
      <c r="B295" s="9"/>
      <c r="C295" s="9">
        <v>4120</v>
      </c>
      <c r="D295" s="14" t="s">
        <v>13</v>
      </c>
      <c r="E295" s="20">
        <v>1600</v>
      </c>
      <c r="F295" s="20">
        <v>1266.18</v>
      </c>
      <c r="G295" s="8">
        <f t="shared" si="4"/>
        <v>79.13625</v>
      </c>
    </row>
    <row r="296" spans="1:7" ht="12.75">
      <c r="A296" s="11"/>
      <c r="B296" s="9"/>
      <c r="C296" s="9">
        <v>4210</v>
      </c>
      <c r="D296" s="14" t="s">
        <v>15</v>
      </c>
      <c r="E296" s="20">
        <v>7770</v>
      </c>
      <c r="F296" s="20">
        <v>7766.46</v>
      </c>
      <c r="G296" s="8">
        <f t="shared" si="4"/>
        <v>99.95444015444015</v>
      </c>
    </row>
    <row r="297" spans="1:7" ht="12.75">
      <c r="A297" s="11"/>
      <c r="B297" s="9"/>
      <c r="C297" s="9">
        <v>4220</v>
      </c>
      <c r="D297" s="14" t="s">
        <v>109</v>
      </c>
      <c r="E297" s="20">
        <v>128920</v>
      </c>
      <c r="F297" s="20">
        <v>122930.46</v>
      </c>
      <c r="G297" s="8">
        <f t="shared" si="4"/>
        <v>95.35406453614645</v>
      </c>
    </row>
    <row r="298" spans="1:7" ht="12.75">
      <c r="A298" s="11"/>
      <c r="B298" s="9"/>
      <c r="C298" s="9">
        <v>4260</v>
      </c>
      <c r="D298" s="14" t="s">
        <v>27</v>
      </c>
      <c r="E298" s="20">
        <v>6160</v>
      </c>
      <c r="F298" s="20">
        <v>6155.79</v>
      </c>
      <c r="G298" s="8">
        <f t="shared" si="4"/>
        <v>99.93165584415584</v>
      </c>
    </row>
    <row r="299" spans="1:7" ht="12.75">
      <c r="A299" s="11"/>
      <c r="B299" s="9"/>
      <c r="C299" s="9">
        <v>4270</v>
      </c>
      <c r="D299" s="14" t="s">
        <v>24</v>
      </c>
      <c r="E299" s="20">
        <v>80</v>
      </c>
      <c r="F299" s="20">
        <v>80</v>
      </c>
      <c r="G299" s="8">
        <f t="shared" si="4"/>
        <v>100</v>
      </c>
    </row>
    <row r="300" spans="1:7" ht="12.75">
      <c r="A300" s="11"/>
      <c r="B300" s="9"/>
      <c r="C300" s="9">
        <v>4300</v>
      </c>
      <c r="D300" s="14" t="s">
        <v>8</v>
      </c>
      <c r="E300" s="20">
        <v>1620</v>
      </c>
      <c r="F300" s="20">
        <v>1618.38</v>
      </c>
      <c r="G300" s="8">
        <f t="shared" si="4"/>
        <v>99.9</v>
      </c>
    </row>
    <row r="301" spans="1:7" ht="25.5">
      <c r="A301" s="11"/>
      <c r="B301" s="9"/>
      <c r="C301" s="9">
        <v>4440</v>
      </c>
      <c r="D301" s="14" t="s">
        <v>40</v>
      </c>
      <c r="E301" s="20">
        <v>3489</v>
      </c>
      <c r="F301" s="20">
        <v>3489</v>
      </c>
      <c r="G301" s="8">
        <f t="shared" si="4"/>
        <v>100</v>
      </c>
    </row>
    <row r="302" spans="1:7" ht="12.75">
      <c r="A302" s="11"/>
      <c r="B302" s="9">
        <v>80195</v>
      </c>
      <c r="C302" s="9"/>
      <c r="D302" s="14" t="s">
        <v>16</v>
      </c>
      <c r="E302" s="20">
        <f>E303+E304+E305+E306+E307+E308</f>
        <v>88167</v>
      </c>
      <c r="F302" s="20">
        <f>F303+F304+F305+F306+F307+F308</f>
        <v>76220.10999999999</v>
      </c>
      <c r="G302" s="8">
        <f t="shared" si="4"/>
        <v>86.44970340376783</v>
      </c>
    </row>
    <row r="303" spans="1:7" ht="12.75">
      <c r="A303" s="11"/>
      <c r="B303" s="9"/>
      <c r="C303" s="9">
        <v>4170</v>
      </c>
      <c r="D303" s="14" t="s">
        <v>65</v>
      </c>
      <c r="E303" s="20">
        <v>834</v>
      </c>
      <c r="F303" s="20">
        <v>600</v>
      </c>
      <c r="G303" s="8">
        <f t="shared" si="4"/>
        <v>71.94244604316546</v>
      </c>
    </row>
    <row r="304" spans="1:7" ht="12.75">
      <c r="A304" s="11"/>
      <c r="B304" s="9"/>
      <c r="C304" s="9">
        <v>4210</v>
      </c>
      <c r="D304" s="14" t="s">
        <v>15</v>
      </c>
      <c r="E304" s="20">
        <v>6855</v>
      </c>
      <c r="F304" s="20">
        <v>5633.4</v>
      </c>
      <c r="G304" s="8">
        <f t="shared" si="4"/>
        <v>82.17943107221006</v>
      </c>
    </row>
    <row r="305" spans="1:7" ht="25.5">
      <c r="A305" s="11"/>
      <c r="B305" s="9"/>
      <c r="C305" s="9">
        <v>4240</v>
      </c>
      <c r="D305" s="14" t="s">
        <v>74</v>
      </c>
      <c r="E305" s="20">
        <v>2504</v>
      </c>
      <c r="F305" s="20">
        <v>2494.11</v>
      </c>
      <c r="G305" s="8">
        <f t="shared" si="4"/>
        <v>99.60503194888179</v>
      </c>
    </row>
    <row r="306" spans="1:7" ht="12.75">
      <c r="A306" s="11"/>
      <c r="B306" s="9"/>
      <c r="C306" s="9">
        <v>4300</v>
      </c>
      <c r="D306" s="14" t="s">
        <v>8</v>
      </c>
      <c r="E306" s="20">
        <v>19242</v>
      </c>
      <c r="F306" s="20">
        <v>8761.05</v>
      </c>
      <c r="G306" s="8">
        <f t="shared" si="4"/>
        <v>45.53086997193638</v>
      </c>
    </row>
    <row r="307" spans="1:7" ht="12.75">
      <c r="A307" s="11"/>
      <c r="B307" s="9"/>
      <c r="C307" s="9">
        <v>4410</v>
      </c>
      <c r="D307" s="14" t="s">
        <v>46</v>
      </c>
      <c r="E307" s="20">
        <v>174</v>
      </c>
      <c r="F307" s="20">
        <v>173.03</v>
      </c>
      <c r="G307" s="8">
        <f t="shared" si="4"/>
        <v>99.44252873563218</v>
      </c>
    </row>
    <row r="308" spans="1:7" ht="25.5">
      <c r="A308" s="11"/>
      <c r="B308" s="9"/>
      <c r="C308" s="9">
        <v>4440</v>
      </c>
      <c r="D308" s="14" t="s">
        <v>40</v>
      </c>
      <c r="E308" s="20">
        <v>58558</v>
      </c>
      <c r="F308" s="20">
        <v>58558.52</v>
      </c>
      <c r="G308" s="8">
        <f t="shared" si="4"/>
        <v>100.00088800847024</v>
      </c>
    </row>
    <row r="309" spans="1:7" ht="12.75">
      <c r="A309" s="6">
        <v>851</v>
      </c>
      <c r="B309" s="5"/>
      <c r="C309" s="5"/>
      <c r="D309" s="16" t="s">
        <v>87</v>
      </c>
      <c r="E309" s="23">
        <f>E310+E312+E316</f>
        <v>152367</v>
      </c>
      <c r="F309" s="23">
        <v>128563.37</v>
      </c>
      <c r="G309" s="8">
        <f t="shared" si="4"/>
        <v>84.37743737160933</v>
      </c>
    </row>
    <row r="310" spans="1:7" ht="12.75">
      <c r="A310" s="6"/>
      <c r="B310" s="132">
        <v>85111</v>
      </c>
      <c r="C310" s="132"/>
      <c r="D310" s="155" t="s">
        <v>242</v>
      </c>
      <c r="E310" s="145">
        <v>25000</v>
      </c>
      <c r="F310" s="145">
        <v>25000</v>
      </c>
      <c r="G310" s="8">
        <f t="shared" si="4"/>
        <v>100</v>
      </c>
    </row>
    <row r="311" spans="1:7" ht="76.5">
      <c r="A311" s="6"/>
      <c r="B311" s="5"/>
      <c r="C311" s="132">
        <v>6300</v>
      </c>
      <c r="D311" s="155" t="s">
        <v>243</v>
      </c>
      <c r="E311" s="145">
        <v>25000</v>
      </c>
      <c r="F311" s="145">
        <v>25000</v>
      </c>
      <c r="G311" s="8">
        <f t="shared" si="4"/>
        <v>100</v>
      </c>
    </row>
    <row r="312" spans="1:7" ht="12.75">
      <c r="A312" s="11"/>
      <c r="B312" s="9">
        <v>85153</v>
      </c>
      <c r="C312" s="9" t="s">
        <v>88</v>
      </c>
      <c r="D312" s="14" t="s">
        <v>89</v>
      </c>
      <c r="E312" s="20">
        <v>2000</v>
      </c>
      <c r="F312" s="20">
        <v>530</v>
      </c>
      <c r="G312" s="8">
        <f t="shared" si="4"/>
        <v>26.5</v>
      </c>
    </row>
    <row r="313" spans="1:7" ht="12.75">
      <c r="A313" s="11"/>
      <c r="B313" s="9"/>
      <c r="C313" s="9">
        <v>4170</v>
      </c>
      <c r="D313" s="11" t="s">
        <v>65</v>
      </c>
      <c r="E313" s="20">
        <v>500</v>
      </c>
      <c r="F313" s="20">
        <v>0</v>
      </c>
      <c r="G313" s="8">
        <f t="shared" si="4"/>
        <v>0</v>
      </c>
    </row>
    <row r="314" spans="1:7" ht="12.75">
      <c r="A314" s="11"/>
      <c r="B314" s="9"/>
      <c r="C314" s="9">
        <v>4210</v>
      </c>
      <c r="D314" s="11" t="s">
        <v>15</v>
      </c>
      <c r="E314" s="21">
        <v>500</v>
      </c>
      <c r="F314" s="20">
        <v>0</v>
      </c>
      <c r="G314" s="8">
        <f t="shared" si="4"/>
        <v>0</v>
      </c>
    </row>
    <row r="315" spans="1:7" ht="12.75">
      <c r="A315" s="11"/>
      <c r="B315" s="9"/>
      <c r="C315" s="9">
        <v>4300</v>
      </c>
      <c r="D315" s="11" t="s">
        <v>8</v>
      </c>
      <c r="E315" s="21">
        <v>1000</v>
      </c>
      <c r="F315" s="20">
        <v>530</v>
      </c>
      <c r="G315" s="8">
        <f t="shared" si="4"/>
        <v>53</v>
      </c>
    </row>
    <row r="316" spans="1:7" ht="12.75">
      <c r="A316" s="11"/>
      <c r="B316" s="9">
        <v>85154</v>
      </c>
      <c r="C316" s="9"/>
      <c r="D316" s="11" t="s">
        <v>90</v>
      </c>
      <c r="E316" s="20">
        <f>E317+E318+E319+E320+E321+E322+E323+E324+E325+E326+E328+E329+E327</f>
        <v>125367</v>
      </c>
      <c r="F316" s="20">
        <v>103033.37</v>
      </c>
      <c r="G316" s="8">
        <f t="shared" si="4"/>
        <v>82.18539966657893</v>
      </c>
    </row>
    <row r="317" spans="1:7" ht="25.5">
      <c r="A317" s="11"/>
      <c r="B317" s="9"/>
      <c r="C317" s="9">
        <v>4110</v>
      </c>
      <c r="D317" s="14" t="s">
        <v>49</v>
      </c>
      <c r="E317" s="20">
        <v>4800</v>
      </c>
      <c r="F317" s="20">
        <v>4064.88</v>
      </c>
      <c r="G317" s="8">
        <f t="shared" si="4"/>
        <v>84.685</v>
      </c>
    </row>
    <row r="318" spans="1:7" ht="12.75">
      <c r="A318" s="11"/>
      <c r="B318" s="9"/>
      <c r="C318" s="9">
        <v>4120</v>
      </c>
      <c r="D318" s="14" t="s">
        <v>284</v>
      </c>
      <c r="E318" s="20">
        <v>40</v>
      </c>
      <c r="F318" s="20">
        <v>39.2</v>
      </c>
      <c r="G318" s="8">
        <f t="shared" si="4"/>
        <v>98.00000000000001</v>
      </c>
    </row>
    <row r="319" spans="1:7" ht="12.75">
      <c r="A319" s="11"/>
      <c r="B319" s="9"/>
      <c r="C319" s="9">
        <v>4170</v>
      </c>
      <c r="D319" s="14" t="s">
        <v>14</v>
      </c>
      <c r="E319" s="20">
        <v>64800</v>
      </c>
      <c r="F319" s="20">
        <v>64247.28</v>
      </c>
      <c r="G319" s="8">
        <f t="shared" si="4"/>
        <v>99.14703703703704</v>
      </c>
    </row>
    <row r="320" spans="1:7" ht="12.75">
      <c r="A320" s="11"/>
      <c r="B320" s="9"/>
      <c r="C320" s="9">
        <v>4210</v>
      </c>
      <c r="D320" s="14" t="s">
        <v>91</v>
      </c>
      <c r="E320" s="20">
        <v>5000</v>
      </c>
      <c r="F320" s="11">
        <v>2025.1</v>
      </c>
      <c r="G320" s="8">
        <f t="shared" si="4"/>
        <v>40.502</v>
      </c>
    </row>
    <row r="321" spans="1:7" ht="25.5">
      <c r="A321" s="11"/>
      <c r="B321" s="9"/>
      <c r="C321" s="9">
        <v>4240</v>
      </c>
      <c r="D321" s="14" t="s">
        <v>74</v>
      </c>
      <c r="E321" s="20">
        <v>300</v>
      </c>
      <c r="F321" s="11">
        <v>229</v>
      </c>
      <c r="G321" s="8">
        <f t="shared" si="4"/>
        <v>76.33333333333333</v>
      </c>
    </row>
    <row r="322" spans="1:7" ht="12.75">
      <c r="A322" s="11"/>
      <c r="B322" s="9"/>
      <c r="C322" s="9">
        <v>4260</v>
      </c>
      <c r="D322" s="14" t="s">
        <v>27</v>
      </c>
      <c r="E322" s="20">
        <v>22200</v>
      </c>
      <c r="F322" s="20">
        <v>14700.2</v>
      </c>
      <c r="G322" s="8">
        <f t="shared" si="4"/>
        <v>66.21711711711711</v>
      </c>
    </row>
    <row r="323" spans="1:7" ht="12.75">
      <c r="A323" s="11"/>
      <c r="B323" s="9"/>
      <c r="C323" s="9">
        <v>4270</v>
      </c>
      <c r="D323" s="14" t="s">
        <v>24</v>
      </c>
      <c r="E323" s="20">
        <v>7727</v>
      </c>
      <c r="F323" s="20">
        <v>400</v>
      </c>
      <c r="G323" s="8">
        <f t="shared" si="4"/>
        <v>5.176653293645658</v>
      </c>
    </row>
    <row r="324" spans="1:7" ht="12.75">
      <c r="A324" s="11"/>
      <c r="B324" s="9"/>
      <c r="C324" s="9">
        <v>4300</v>
      </c>
      <c r="D324" s="14" t="s">
        <v>8</v>
      </c>
      <c r="E324" s="20">
        <v>16000</v>
      </c>
      <c r="F324" s="20">
        <v>14946.86</v>
      </c>
      <c r="G324" s="8">
        <f t="shared" si="4"/>
        <v>93.417875</v>
      </c>
    </row>
    <row r="325" spans="1:7" ht="12.75">
      <c r="A325" s="11"/>
      <c r="B325" s="9"/>
      <c r="C325" s="9">
        <v>4330</v>
      </c>
      <c r="D325" s="14" t="s">
        <v>211</v>
      </c>
      <c r="E325" s="20">
        <v>1500</v>
      </c>
      <c r="F325" s="20">
        <v>587</v>
      </c>
      <c r="G325" s="8">
        <f t="shared" si="4"/>
        <v>39.13333333333333</v>
      </c>
    </row>
    <row r="326" spans="1:7" ht="25.5">
      <c r="A326" s="11"/>
      <c r="B326" s="9"/>
      <c r="C326" s="9">
        <v>4350</v>
      </c>
      <c r="D326" s="14" t="s">
        <v>51</v>
      </c>
      <c r="E326" s="20">
        <v>600</v>
      </c>
      <c r="F326" s="20">
        <v>477.1</v>
      </c>
      <c r="G326" s="8">
        <f t="shared" si="4"/>
        <v>79.51666666666667</v>
      </c>
    </row>
    <row r="327" spans="1:7" ht="38.25">
      <c r="A327" s="11"/>
      <c r="B327" s="9"/>
      <c r="C327" s="9">
        <v>4370</v>
      </c>
      <c r="D327" s="14" t="s">
        <v>82</v>
      </c>
      <c r="E327" s="20">
        <v>1500</v>
      </c>
      <c r="F327" s="21">
        <v>1081.75</v>
      </c>
      <c r="G327" s="8">
        <f t="shared" si="4"/>
        <v>72.11666666666666</v>
      </c>
    </row>
    <row r="328" spans="1:7" ht="12.75">
      <c r="A328" s="11"/>
      <c r="B328" s="9"/>
      <c r="C328" s="9">
        <v>4430</v>
      </c>
      <c r="D328" s="14" t="s">
        <v>19</v>
      </c>
      <c r="E328" s="21">
        <v>400</v>
      </c>
      <c r="F328" s="21">
        <v>235</v>
      </c>
      <c r="G328" s="8">
        <f t="shared" si="4"/>
        <v>58.75</v>
      </c>
    </row>
    <row r="329" spans="1:7" ht="25.5">
      <c r="A329" s="11"/>
      <c r="B329" s="9"/>
      <c r="C329" s="9">
        <v>4750</v>
      </c>
      <c r="D329" s="14" t="s">
        <v>43</v>
      </c>
      <c r="E329" s="21">
        <v>500</v>
      </c>
      <c r="F329" s="21">
        <v>0</v>
      </c>
      <c r="G329" s="8">
        <f t="shared" si="4"/>
        <v>0</v>
      </c>
    </row>
    <row r="330" spans="1:7" ht="12.75">
      <c r="A330" s="6">
        <v>852</v>
      </c>
      <c r="B330" s="5"/>
      <c r="C330" s="5"/>
      <c r="D330" s="16" t="s">
        <v>92</v>
      </c>
      <c r="E330" s="24">
        <f>E331+E333+E337+E355+E358+E360+E362+E365+E386+E398+E399</f>
        <v>4752439</v>
      </c>
      <c r="F330" s="23">
        <v>4654262.67</v>
      </c>
      <c r="G330" s="8">
        <f t="shared" si="4"/>
        <v>97.93419063348314</v>
      </c>
    </row>
    <row r="331" spans="1:7" ht="12.75">
      <c r="A331" s="11"/>
      <c r="B331" s="9">
        <v>85202</v>
      </c>
      <c r="C331" s="9"/>
      <c r="D331" s="14" t="s">
        <v>93</v>
      </c>
      <c r="E331" s="133">
        <v>177548</v>
      </c>
      <c r="F331" s="20">
        <v>177041.86</v>
      </c>
      <c r="G331" s="8">
        <f aca="true" t="shared" si="5" ref="G331:G394">F331*100/E331</f>
        <v>99.71492779417397</v>
      </c>
    </row>
    <row r="332" spans="1:7" ht="36">
      <c r="A332" s="11"/>
      <c r="B332" s="9"/>
      <c r="C332" s="9">
        <v>4330</v>
      </c>
      <c r="D332" s="18" t="s">
        <v>94</v>
      </c>
      <c r="E332" s="12">
        <v>177548</v>
      </c>
      <c r="F332" s="20">
        <v>177041.86</v>
      </c>
      <c r="G332" s="8">
        <f t="shared" si="5"/>
        <v>99.71492779417397</v>
      </c>
    </row>
    <row r="333" spans="1:7" ht="12.75">
      <c r="A333" s="11"/>
      <c r="B333" s="9">
        <v>85203</v>
      </c>
      <c r="C333" s="9"/>
      <c r="D333" s="14" t="s">
        <v>95</v>
      </c>
      <c r="E333" s="133">
        <f>E334+E335+E336</f>
        <v>7722</v>
      </c>
      <c r="F333" s="20">
        <v>6672.89</v>
      </c>
      <c r="G333" s="8">
        <f t="shared" si="5"/>
        <v>86.41401191401191</v>
      </c>
    </row>
    <row r="334" spans="1:7" ht="12.75">
      <c r="A334" s="11"/>
      <c r="B334" s="9"/>
      <c r="C334" s="9">
        <v>4210</v>
      </c>
      <c r="D334" s="14" t="s">
        <v>96</v>
      </c>
      <c r="E334" s="12">
        <v>652</v>
      </c>
      <c r="F334" s="20">
        <v>489.23</v>
      </c>
      <c r="G334" s="8">
        <f t="shared" si="5"/>
        <v>75.03527607361963</v>
      </c>
    </row>
    <row r="335" spans="1:7" ht="12.75">
      <c r="A335" s="11"/>
      <c r="B335" s="9"/>
      <c r="C335" s="9">
        <v>4300</v>
      </c>
      <c r="D335" s="14" t="s">
        <v>8</v>
      </c>
      <c r="E335" s="12">
        <v>2380</v>
      </c>
      <c r="F335" s="20">
        <v>1498.86</v>
      </c>
      <c r="G335" s="8">
        <f t="shared" si="5"/>
        <v>62.977310924369746</v>
      </c>
    </row>
    <row r="336" spans="1:7" ht="25.5">
      <c r="A336" s="11"/>
      <c r="B336" s="9"/>
      <c r="C336" s="9">
        <v>4400</v>
      </c>
      <c r="D336" s="14" t="s">
        <v>97</v>
      </c>
      <c r="E336" s="12">
        <v>4690</v>
      </c>
      <c r="F336" s="20">
        <v>4684.8</v>
      </c>
      <c r="G336" s="8">
        <f t="shared" si="5"/>
        <v>99.88912579957356</v>
      </c>
    </row>
    <row r="337" spans="1:7" ht="36">
      <c r="A337" s="11"/>
      <c r="B337" s="9">
        <v>85212</v>
      </c>
      <c r="C337" s="9"/>
      <c r="D337" s="18" t="s">
        <v>98</v>
      </c>
      <c r="E337" s="157">
        <v>2604250</v>
      </c>
      <c r="F337" s="20">
        <v>2551210.43</v>
      </c>
      <c r="G337" s="8">
        <f t="shared" si="5"/>
        <v>97.96334568493809</v>
      </c>
    </row>
    <row r="338" spans="1:7" ht="36">
      <c r="A338" s="11"/>
      <c r="B338" s="9"/>
      <c r="C338" s="9">
        <v>2910</v>
      </c>
      <c r="D338" s="18" t="s">
        <v>213</v>
      </c>
      <c r="E338" s="20">
        <v>5300</v>
      </c>
      <c r="F338" s="20">
        <v>3027.33</v>
      </c>
      <c r="G338" s="8">
        <f t="shared" si="5"/>
        <v>57.119433962264154</v>
      </c>
    </row>
    <row r="339" spans="1:7" ht="24">
      <c r="A339" s="11"/>
      <c r="B339" s="9"/>
      <c r="C339" s="9">
        <v>3020</v>
      </c>
      <c r="D339" s="18" t="s">
        <v>285</v>
      </c>
      <c r="E339" s="20">
        <v>130</v>
      </c>
      <c r="F339" s="20">
        <v>0</v>
      </c>
      <c r="G339" s="8">
        <f t="shared" si="5"/>
        <v>0</v>
      </c>
    </row>
    <row r="340" spans="1:7" ht="12.75">
      <c r="A340" s="11"/>
      <c r="B340" s="9"/>
      <c r="C340" s="9">
        <v>3110</v>
      </c>
      <c r="D340" s="14" t="s">
        <v>99</v>
      </c>
      <c r="E340" s="20">
        <v>2501667</v>
      </c>
      <c r="F340" s="20">
        <v>2457424.03</v>
      </c>
      <c r="G340" s="8">
        <f t="shared" si="5"/>
        <v>98.23146046216382</v>
      </c>
    </row>
    <row r="341" spans="1:7" ht="25.5">
      <c r="A341" s="11"/>
      <c r="B341" s="9"/>
      <c r="C341" s="9">
        <v>4010</v>
      </c>
      <c r="D341" s="14" t="s">
        <v>48</v>
      </c>
      <c r="E341" s="20">
        <v>54348</v>
      </c>
      <c r="F341" s="20">
        <v>54347.4</v>
      </c>
      <c r="G341" s="8">
        <f t="shared" si="5"/>
        <v>99.99889600353279</v>
      </c>
    </row>
    <row r="342" spans="1:7" ht="12.75">
      <c r="A342" s="11"/>
      <c r="B342" s="9"/>
      <c r="C342" s="26">
        <v>4040</v>
      </c>
      <c r="D342" s="14" t="s">
        <v>35</v>
      </c>
      <c r="E342" s="20">
        <v>3891</v>
      </c>
      <c r="F342" s="20">
        <v>3890.16</v>
      </c>
      <c r="G342" s="8">
        <f t="shared" si="5"/>
        <v>99.97841171935235</v>
      </c>
    </row>
    <row r="343" spans="1:7" ht="25.5">
      <c r="A343" s="11"/>
      <c r="B343" s="9"/>
      <c r="C343" s="9">
        <v>4110</v>
      </c>
      <c r="D343" s="14" t="s">
        <v>49</v>
      </c>
      <c r="E343" s="20">
        <v>18467</v>
      </c>
      <c r="F343" s="20">
        <v>15010.54</v>
      </c>
      <c r="G343" s="8">
        <f t="shared" si="5"/>
        <v>81.28304543239291</v>
      </c>
    </row>
    <row r="344" spans="1:7" ht="12.75">
      <c r="A344" s="11"/>
      <c r="B344" s="9"/>
      <c r="C344" s="9">
        <v>4120</v>
      </c>
      <c r="D344" s="14" t="s">
        <v>13</v>
      </c>
      <c r="E344" s="21">
        <v>1445</v>
      </c>
      <c r="F344" s="25">
        <v>1426.84</v>
      </c>
      <c r="G344" s="8">
        <f t="shared" si="5"/>
        <v>98.74325259515571</v>
      </c>
    </row>
    <row r="345" spans="1:7" ht="12.75">
      <c r="A345" s="11"/>
      <c r="B345" s="9"/>
      <c r="C345" s="9">
        <v>4210</v>
      </c>
      <c r="D345" s="14" t="s">
        <v>286</v>
      </c>
      <c r="E345" s="21">
        <v>1782</v>
      </c>
      <c r="F345" s="25">
        <v>1443.98</v>
      </c>
      <c r="G345" s="8">
        <f t="shared" si="5"/>
        <v>81.0314253647587</v>
      </c>
    </row>
    <row r="346" spans="1:7" ht="12.75">
      <c r="A346" s="11"/>
      <c r="B346" s="9"/>
      <c r="C346" s="9">
        <v>4280</v>
      </c>
      <c r="D346" s="14" t="s">
        <v>39</v>
      </c>
      <c r="E346" s="21">
        <v>200</v>
      </c>
      <c r="F346" s="20">
        <v>98</v>
      </c>
      <c r="G346" s="8">
        <f t="shared" si="5"/>
        <v>49</v>
      </c>
    </row>
    <row r="347" spans="1:7" ht="12.75">
      <c r="A347" s="11"/>
      <c r="B347" s="9"/>
      <c r="C347" s="9">
        <v>4300</v>
      </c>
      <c r="D347" s="14" t="s">
        <v>287</v>
      </c>
      <c r="E347" s="21">
        <v>4411</v>
      </c>
      <c r="F347" s="20">
        <v>4411</v>
      </c>
      <c r="G347" s="8">
        <f t="shared" si="5"/>
        <v>100</v>
      </c>
    </row>
    <row r="348" spans="1:7" ht="12.75">
      <c r="A348" s="11"/>
      <c r="B348" s="9"/>
      <c r="C348" s="9">
        <v>4410</v>
      </c>
      <c r="D348" s="14" t="s">
        <v>46</v>
      </c>
      <c r="E348" s="21">
        <v>370</v>
      </c>
      <c r="F348" s="20">
        <v>98.6</v>
      </c>
      <c r="G348" s="8">
        <f t="shared" si="5"/>
        <v>26.64864864864865</v>
      </c>
    </row>
    <row r="349" spans="1:7" ht="12.75">
      <c r="A349" s="11"/>
      <c r="B349" s="9"/>
      <c r="C349" s="9">
        <v>4430</v>
      </c>
      <c r="D349" s="14" t="s">
        <v>19</v>
      </c>
      <c r="E349" s="21">
        <v>500</v>
      </c>
      <c r="F349" s="20">
        <v>0</v>
      </c>
      <c r="G349" s="8">
        <f t="shared" si="5"/>
        <v>0</v>
      </c>
    </row>
    <row r="350" spans="1:7" ht="25.5">
      <c r="A350" s="11"/>
      <c r="B350" s="9"/>
      <c r="C350" s="9">
        <v>4440</v>
      </c>
      <c r="D350" s="14" t="s">
        <v>40</v>
      </c>
      <c r="E350" s="20">
        <v>2096</v>
      </c>
      <c r="F350" s="20">
        <v>2095.68</v>
      </c>
      <c r="G350" s="8">
        <f t="shared" si="5"/>
        <v>99.98473282442747</v>
      </c>
    </row>
    <row r="351" spans="1:7" ht="14.25" customHeight="1">
      <c r="A351" s="11"/>
      <c r="B351" s="9"/>
      <c r="C351" s="9">
        <v>4580</v>
      </c>
      <c r="D351" s="14" t="s">
        <v>244</v>
      </c>
      <c r="E351" s="20">
        <v>2400</v>
      </c>
      <c r="F351" s="20">
        <v>1533.65</v>
      </c>
      <c r="G351" s="8">
        <f t="shared" si="5"/>
        <v>63.90208333333333</v>
      </c>
    </row>
    <row r="352" spans="1:7" ht="38.25">
      <c r="A352" s="11"/>
      <c r="B352" s="9"/>
      <c r="C352" s="9">
        <v>4700</v>
      </c>
      <c r="D352" s="14" t="s">
        <v>100</v>
      </c>
      <c r="E352" s="20">
        <v>1382</v>
      </c>
      <c r="F352" s="20">
        <v>582</v>
      </c>
      <c r="G352" s="8">
        <f t="shared" si="5"/>
        <v>42.11287988422576</v>
      </c>
    </row>
    <row r="353" spans="1:7" ht="38.25">
      <c r="A353" s="11"/>
      <c r="B353" s="9"/>
      <c r="C353" s="9">
        <v>4740</v>
      </c>
      <c r="D353" s="14" t="s">
        <v>288</v>
      </c>
      <c r="E353" s="20">
        <v>2000</v>
      </c>
      <c r="F353" s="20">
        <v>1994.94</v>
      </c>
      <c r="G353" s="8">
        <f t="shared" si="5"/>
        <v>99.747</v>
      </c>
    </row>
    <row r="354" spans="1:7" ht="25.5">
      <c r="A354" s="11"/>
      <c r="B354" s="9"/>
      <c r="C354" s="9">
        <v>4750</v>
      </c>
      <c r="D354" s="14" t="s">
        <v>43</v>
      </c>
      <c r="E354" s="20">
        <v>3861</v>
      </c>
      <c r="F354" s="20">
        <v>3826.28</v>
      </c>
      <c r="G354" s="8">
        <f t="shared" si="5"/>
        <v>99.1007511007511</v>
      </c>
    </row>
    <row r="355" spans="1:8" ht="51">
      <c r="A355" s="11"/>
      <c r="B355" s="9">
        <v>85213</v>
      </c>
      <c r="C355" s="9"/>
      <c r="D355" s="194" t="s">
        <v>101</v>
      </c>
      <c r="E355" s="20">
        <f>E356+E357</f>
        <v>13974</v>
      </c>
      <c r="F355" s="20">
        <v>11183.37</v>
      </c>
      <c r="G355" s="8">
        <f t="shared" si="5"/>
        <v>80.02984113353371</v>
      </c>
      <c r="H355" s="135"/>
    </row>
    <row r="356" spans="1:8" ht="84" customHeight="1">
      <c r="A356" s="11"/>
      <c r="B356" s="9"/>
      <c r="C356" s="9">
        <v>2910</v>
      </c>
      <c r="D356" s="18" t="s">
        <v>246</v>
      </c>
      <c r="E356" s="20">
        <v>500</v>
      </c>
      <c r="F356" s="20">
        <v>253.16</v>
      </c>
      <c r="G356" s="8">
        <f t="shared" si="5"/>
        <v>50.632</v>
      </c>
      <c r="H356" s="31"/>
    </row>
    <row r="357" spans="1:7" ht="14.25" customHeight="1">
      <c r="A357" s="37"/>
      <c r="B357" s="35"/>
      <c r="C357" s="35">
        <v>4130</v>
      </c>
      <c r="D357" s="134" t="s">
        <v>102</v>
      </c>
      <c r="E357" s="75">
        <v>13474</v>
      </c>
      <c r="F357" s="75">
        <v>10930.21</v>
      </c>
      <c r="G357" s="8">
        <f t="shared" si="5"/>
        <v>81.12075107614665</v>
      </c>
    </row>
    <row r="358" spans="1:7" ht="38.25">
      <c r="A358" s="11"/>
      <c r="B358" s="9">
        <v>85214</v>
      </c>
      <c r="C358" s="9"/>
      <c r="D358" s="14" t="s">
        <v>103</v>
      </c>
      <c r="E358" s="20">
        <v>167947</v>
      </c>
      <c r="F358" s="20">
        <v>167947</v>
      </c>
      <c r="G358" s="8">
        <f t="shared" si="5"/>
        <v>100</v>
      </c>
    </row>
    <row r="359" spans="1:7" ht="12.75">
      <c r="A359" s="11"/>
      <c r="B359" s="9"/>
      <c r="C359" s="9">
        <v>3110</v>
      </c>
      <c r="D359" s="14" t="s">
        <v>99</v>
      </c>
      <c r="E359" s="20">
        <v>167947</v>
      </c>
      <c r="F359" s="20">
        <v>167947</v>
      </c>
      <c r="G359" s="8">
        <f t="shared" si="5"/>
        <v>100</v>
      </c>
    </row>
    <row r="360" spans="1:7" ht="12.75">
      <c r="A360" s="11"/>
      <c r="B360" s="9">
        <v>85215</v>
      </c>
      <c r="C360" s="9"/>
      <c r="D360" s="14" t="s">
        <v>104</v>
      </c>
      <c r="E360" s="20">
        <v>6450</v>
      </c>
      <c r="F360" s="20">
        <v>6278.33</v>
      </c>
      <c r="G360" s="8">
        <f t="shared" si="5"/>
        <v>97.3384496124031</v>
      </c>
    </row>
    <row r="361" spans="1:7" ht="12.75">
      <c r="A361" s="11"/>
      <c r="B361" s="9"/>
      <c r="C361" s="9">
        <v>3110</v>
      </c>
      <c r="D361" s="14" t="s">
        <v>99</v>
      </c>
      <c r="E361" s="20">
        <v>6450</v>
      </c>
      <c r="F361" s="20">
        <v>6278.33</v>
      </c>
      <c r="G361" s="8">
        <f t="shared" si="5"/>
        <v>97.3384496124031</v>
      </c>
    </row>
    <row r="362" spans="1:7" ht="12.75">
      <c r="A362" s="11"/>
      <c r="B362" s="9">
        <v>85216</v>
      </c>
      <c r="C362" s="9"/>
      <c r="D362" s="14" t="s">
        <v>245</v>
      </c>
      <c r="E362" s="20">
        <v>117976</v>
      </c>
      <c r="F362" s="20">
        <v>114954.19</v>
      </c>
      <c r="G362" s="8">
        <f t="shared" si="5"/>
        <v>97.43862310978504</v>
      </c>
    </row>
    <row r="363" spans="1:7" ht="84">
      <c r="A363" s="11"/>
      <c r="B363" s="9"/>
      <c r="C363" s="9">
        <v>2910</v>
      </c>
      <c r="D363" s="18" t="s">
        <v>246</v>
      </c>
      <c r="E363" s="20">
        <v>2000</v>
      </c>
      <c r="F363" s="20">
        <v>1434.69</v>
      </c>
      <c r="G363" s="8">
        <f t="shared" si="5"/>
        <v>71.7345</v>
      </c>
    </row>
    <row r="364" spans="1:7" ht="12.75">
      <c r="A364" s="11"/>
      <c r="B364" s="9"/>
      <c r="C364" s="9">
        <v>3110</v>
      </c>
      <c r="D364" s="14" t="s">
        <v>99</v>
      </c>
      <c r="E364" s="20">
        <v>115976</v>
      </c>
      <c r="F364" s="20">
        <v>113519.5</v>
      </c>
      <c r="G364" s="8">
        <f t="shared" si="5"/>
        <v>97.88188935641857</v>
      </c>
    </row>
    <row r="365" spans="1:7" ht="12.75">
      <c r="A365" s="11"/>
      <c r="B365" s="9">
        <v>85219</v>
      </c>
      <c r="C365" s="9"/>
      <c r="D365" s="14" t="s">
        <v>105</v>
      </c>
      <c r="E365" s="157">
        <f>E366+E367+E368+E369+E370+E371+E372+E373+E374+E375+E376+E377+E378+E379+E380+E381+E382+E383+E384+E385</f>
        <v>400489</v>
      </c>
      <c r="F365" s="20">
        <v>384755.93</v>
      </c>
      <c r="G365" s="8">
        <f t="shared" si="5"/>
        <v>96.07153504840333</v>
      </c>
    </row>
    <row r="366" spans="1:7" ht="25.5">
      <c r="A366" s="11"/>
      <c r="B366" s="9"/>
      <c r="C366" s="9">
        <v>3020</v>
      </c>
      <c r="D366" s="14" t="s">
        <v>33</v>
      </c>
      <c r="E366" s="20">
        <v>2400</v>
      </c>
      <c r="F366" s="20">
        <v>2301.19</v>
      </c>
      <c r="G366" s="8">
        <f t="shared" si="5"/>
        <v>95.88291666666667</v>
      </c>
    </row>
    <row r="367" spans="1:7" ht="25.5">
      <c r="A367" s="11"/>
      <c r="B367" s="9"/>
      <c r="C367" s="9">
        <v>4010</v>
      </c>
      <c r="D367" s="14" t="s">
        <v>48</v>
      </c>
      <c r="E367" s="20">
        <v>258878</v>
      </c>
      <c r="F367" s="20">
        <v>258877.8</v>
      </c>
      <c r="G367" s="8">
        <f t="shared" si="5"/>
        <v>99.9999227435317</v>
      </c>
    </row>
    <row r="368" spans="1:7" ht="12.75">
      <c r="A368" s="11"/>
      <c r="B368" s="9"/>
      <c r="C368" s="9">
        <v>4040</v>
      </c>
      <c r="D368" s="14" t="s">
        <v>35</v>
      </c>
      <c r="E368" s="20">
        <v>20322</v>
      </c>
      <c r="F368" s="20">
        <v>20321.79</v>
      </c>
      <c r="G368" s="8">
        <f t="shared" si="5"/>
        <v>99.99896663714202</v>
      </c>
    </row>
    <row r="369" spans="1:7" ht="25.5">
      <c r="A369" s="11"/>
      <c r="B369" s="9"/>
      <c r="C369" s="9">
        <v>4110</v>
      </c>
      <c r="D369" s="14" t="s">
        <v>57</v>
      </c>
      <c r="E369" s="20">
        <v>43954</v>
      </c>
      <c r="F369" s="20">
        <v>43918.23</v>
      </c>
      <c r="G369" s="8">
        <f t="shared" si="5"/>
        <v>99.91861946580516</v>
      </c>
    </row>
    <row r="370" spans="1:7" ht="12.75">
      <c r="A370" s="11"/>
      <c r="B370" s="9"/>
      <c r="C370" s="9">
        <v>4120</v>
      </c>
      <c r="D370" s="14" t="s">
        <v>13</v>
      </c>
      <c r="E370" s="20">
        <v>6971</v>
      </c>
      <c r="F370" s="20">
        <v>6840.55</v>
      </c>
      <c r="G370" s="8">
        <f t="shared" si="5"/>
        <v>98.12867594319323</v>
      </c>
    </row>
    <row r="371" spans="1:7" ht="12.75">
      <c r="A371" s="11"/>
      <c r="B371" s="9"/>
      <c r="C371" s="9">
        <v>4170</v>
      </c>
      <c r="D371" s="14" t="s">
        <v>65</v>
      </c>
      <c r="E371" s="20">
        <v>1800</v>
      </c>
      <c r="F371" s="20">
        <v>1680</v>
      </c>
      <c r="G371" s="8">
        <f t="shared" si="5"/>
        <v>93.33333333333333</v>
      </c>
    </row>
    <row r="372" spans="1:7" ht="12.75">
      <c r="A372" s="11"/>
      <c r="B372" s="9"/>
      <c r="C372" s="9">
        <v>4210</v>
      </c>
      <c r="D372" s="14" t="s">
        <v>15</v>
      </c>
      <c r="E372" s="20">
        <v>8100</v>
      </c>
      <c r="F372" s="25">
        <v>5527.82</v>
      </c>
      <c r="G372" s="8">
        <f t="shared" si="5"/>
        <v>68.2446913580247</v>
      </c>
    </row>
    <row r="373" spans="1:7" ht="25.5">
      <c r="A373" s="11"/>
      <c r="B373" s="9"/>
      <c r="C373" s="9">
        <v>4240</v>
      </c>
      <c r="D373" s="14" t="s">
        <v>74</v>
      </c>
      <c r="E373" s="20">
        <v>4650</v>
      </c>
      <c r="F373" s="20">
        <v>4572.1</v>
      </c>
      <c r="G373" s="8">
        <f t="shared" si="5"/>
        <v>98.32473118279572</v>
      </c>
    </row>
    <row r="374" spans="1:7" ht="12.75">
      <c r="A374" s="11"/>
      <c r="B374" s="9"/>
      <c r="C374" s="9">
        <v>4260</v>
      </c>
      <c r="D374" s="14" t="s">
        <v>27</v>
      </c>
      <c r="E374" s="20">
        <v>3520</v>
      </c>
      <c r="F374" s="25">
        <v>3147.57</v>
      </c>
      <c r="G374" s="8">
        <f t="shared" si="5"/>
        <v>89.41960227272727</v>
      </c>
    </row>
    <row r="375" spans="1:7" ht="12.75">
      <c r="A375" s="11"/>
      <c r="B375" s="9"/>
      <c r="C375" s="9">
        <v>4270</v>
      </c>
      <c r="D375" s="14" t="s">
        <v>24</v>
      </c>
      <c r="E375" s="20">
        <v>900</v>
      </c>
      <c r="F375" s="21">
        <v>775.4</v>
      </c>
      <c r="G375" s="8">
        <f t="shared" si="5"/>
        <v>86.15555555555555</v>
      </c>
    </row>
    <row r="376" spans="1:7" ht="12.75">
      <c r="A376" s="11"/>
      <c r="B376" s="9"/>
      <c r="C376" s="9">
        <v>4280</v>
      </c>
      <c r="D376" s="14" t="s">
        <v>39</v>
      </c>
      <c r="E376" s="20">
        <v>500</v>
      </c>
      <c r="F376" s="21">
        <v>408</v>
      </c>
      <c r="G376" s="8">
        <f t="shared" si="5"/>
        <v>81.6</v>
      </c>
    </row>
    <row r="377" spans="1:7" ht="12.75">
      <c r="A377" s="11"/>
      <c r="B377" s="9"/>
      <c r="C377" s="9">
        <v>4300</v>
      </c>
      <c r="D377" s="14" t="s">
        <v>8</v>
      </c>
      <c r="E377" s="20">
        <v>16832</v>
      </c>
      <c r="F377" s="20">
        <v>12216.28</v>
      </c>
      <c r="G377" s="8">
        <f t="shared" si="5"/>
        <v>72.57770912547528</v>
      </c>
    </row>
    <row r="378" spans="1:7" ht="25.5">
      <c r="A378" s="11"/>
      <c r="B378" s="9"/>
      <c r="C378" s="9">
        <v>4350</v>
      </c>
      <c r="D378" s="14" t="s">
        <v>51</v>
      </c>
      <c r="E378" s="21">
        <v>860</v>
      </c>
      <c r="F378" s="21">
        <v>860</v>
      </c>
      <c r="G378" s="8">
        <f t="shared" si="5"/>
        <v>100</v>
      </c>
    </row>
    <row r="379" spans="1:7" ht="38.25">
      <c r="A379" s="11"/>
      <c r="B379" s="9"/>
      <c r="C379" s="9">
        <v>4370</v>
      </c>
      <c r="D379" s="14" t="s">
        <v>82</v>
      </c>
      <c r="E379" s="20">
        <v>3850</v>
      </c>
      <c r="F379" s="20">
        <v>2660.77</v>
      </c>
      <c r="G379" s="8">
        <f t="shared" si="5"/>
        <v>69.11090909090909</v>
      </c>
    </row>
    <row r="380" spans="1:7" ht="12.75">
      <c r="A380" s="11"/>
      <c r="B380" s="9"/>
      <c r="C380" s="9">
        <v>4410</v>
      </c>
      <c r="D380" s="14" t="s">
        <v>46</v>
      </c>
      <c r="E380" s="20">
        <v>4000</v>
      </c>
      <c r="F380" s="25">
        <v>2497.91</v>
      </c>
      <c r="G380" s="8">
        <f t="shared" si="5"/>
        <v>62.44775</v>
      </c>
    </row>
    <row r="381" spans="1:7" ht="12.75">
      <c r="A381" s="11"/>
      <c r="B381" s="9"/>
      <c r="C381" s="9">
        <v>4430</v>
      </c>
      <c r="D381" s="14" t="s">
        <v>19</v>
      </c>
      <c r="E381" s="21">
        <v>750</v>
      </c>
      <c r="F381" s="21">
        <v>538</v>
      </c>
      <c r="G381" s="8">
        <f t="shared" si="5"/>
        <v>71.73333333333333</v>
      </c>
    </row>
    <row r="382" spans="1:7" ht="25.5">
      <c r="A382" s="11"/>
      <c r="B382" s="9"/>
      <c r="C382" s="9">
        <v>4440</v>
      </c>
      <c r="D382" s="14" t="s">
        <v>40</v>
      </c>
      <c r="E382" s="20">
        <v>6702</v>
      </c>
      <c r="F382" s="20">
        <v>6701.81</v>
      </c>
      <c r="G382" s="8">
        <f t="shared" si="5"/>
        <v>99.99716502536556</v>
      </c>
    </row>
    <row r="383" spans="1:7" ht="38.25">
      <c r="A383" s="11"/>
      <c r="B383" s="9"/>
      <c r="C383" s="9">
        <v>4700</v>
      </c>
      <c r="D383" s="14" t="s">
        <v>100</v>
      </c>
      <c r="E383" s="20">
        <v>6000</v>
      </c>
      <c r="F383" s="21">
        <v>3468</v>
      </c>
      <c r="G383" s="8">
        <f t="shared" si="5"/>
        <v>57.8</v>
      </c>
    </row>
    <row r="384" spans="1:7" ht="38.25">
      <c r="A384" s="11"/>
      <c r="B384" s="9"/>
      <c r="C384" s="9">
        <v>4740</v>
      </c>
      <c r="D384" s="14" t="s">
        <v>42</v>
      </c>
      <c r="E384" s="20">
        <v>1000</v>
      </c>
      <c r="F384" s="20">
        <v>956.48</v>
      </c>
      <c r="G384" s="8">
        <f t="shared" si="5"/>
        <v>95.648</v>
      </c>
    </row>
    <row r="385" spans="1:7" ht="25.5">
      <c r="A385" s="11"/>
      <c r="B385" s="9"/>
      <c r="C385" s="9">
        <v>4750</v>
      </c>
      <c r="D385" s="14" t="s">
        <v>43</v>
      </c>
      <c r="E385" s="20">
        <v>8500</v>
      </c>
      <c r="F385" s="20">
        <v>6486.23</v>
      </c>
      <c r="G385" s="8">
        <f t="shared" si="5"/>
        <v>76.30858823529412</v>
      </c>
    </row>
    <row r="386" spans="1:7" ht="26.25" customHeight="1">
      <c r="A386" s="11"/>
      <c r="B386" s="9">
        <v>85228</v>
      </c>
      <c r="C386" s="9"/>
      <c r="D386" s="14" t="s">
        <v>106</v>
      </c>
      <c r="E386" s="145">
        <f>E387+E388+E389+E390+E391+E392+E393+E394+E395+E396</f>
        <v>56791</v>
      </c>
      <c r="F386" s="20">
        <v>54931.59</v>
      </c>
      <c r="G386" s="8">
        <f t="shared" si="5"/>
        <v>96.72587205719216</v>
      </c>
    </row>
    <row r="387" spans="1:7" ht="25.5">
      <c r="A387" s="11"/>
      <c r="B387" s="9"/>
      <c r="C387" s="9">
        <v>3020</v>
      </c>
      <c r="D387" s="14" t="s">
        <v>33</v>
      </c>
      <c r="E387" s="21">
        <v>4297</v>
      </c>
      <c r="F387" s="20">
        <v>4125.88</v>
      </c>
      <c r="G387" s="8">
        <f t="shared" si="5"/>
        <v>96.0176867582034</v>
      </c>
    </row>
    <row r="388" spans="1:7" ht="25.5">
      <c r="A388" s="11"/>
      <c r="B388" s="9"/>
      <c r="C388" s="9">
        <v>4010</v>
      </c>
      <c r="D388" s="14" t="s">
        <v>48</v>
      </c>
      <c r="E388" s="20">
        <v>38332</v>
      </c>
      <c r="F388" s="20">
        <v>38332</v>
      </c>
      <c r="G388" s="8">
        <f t="shared" si="5"/>
        <v>100</v>
      </c>
    </row>
    <row r="389" spans="1:7" ht="12.75">
      <c r="A389" s="11"/>
      <c r="B389" s="9"/>
      <c r="C389" s="9">
        <v>4040</v>
      </c>
      <c r="D389" s="14" t="s">
        <v>76</v>
      </c>
      <c r="E389" s="20">
        <v>3300</v>
      </c>
      <c r="F389" s="20">
        <v>3291.06</v>
      </c>
      <c r="G389" s="8">
        <f t="shared" si="5"/>
        <v>99.72909090909091</v>
      </c>
    </row>
    <row r="390" spans="1:7" ht="25.5">
      <c r="A390" s="11"/>
      <c r="B390" s="9"/>
      <c r="C390" s="9">
        <v>4110</v>
      </c>
      <c r="D390" s="14" t="s">
        <v>57</v>
      </c>
      <c r="E390" s="20">
        <v>6311</v>
      </c>
      <c r="F390" s="20">
        <v>6286.86</v>
      </c>
      <c r="G390" s="8">
        <f t="shared" si="5"/>
        <v>99.61749326572651</v>
      </c>
    </row>
    <row r="391" spans="1:7" ht="12.75">
      <c r="A391" s="11"/>
      <c r="B391" s="9"/>
      <c r="C391" s="9">
        <v>4120</v>
      </c>
      <c r="D391" s="14" t="s">
        <v>13</v>
      </c>
      <c r="E391" s="20">
        <v>1061</v>
      </c>
      <c r="F391" s="20">
        <v>979.16</v>
      </c>
      <c r="G391" s="8">
        <f t="shared" si="5"/>
        <v>92.28652214891612</v>
      </c>
    </row>
    <row r="392" spans="1:7" ht="12.75">
      <c r="A392" s="11"/>
      <c r="B392" s="9"/>
      <c r="C392" s="9">
        <v>4170</v>
      </c>
      <c r="D392" s="14" t="s">
        <v>65</v>
      </c>
      <c r="E392" s="20">
        <v>1300</v>
      </c>
      <c r="F392" s="20">
        <v>0</v>
      </c>
      <c r="G392" s="8">
        <f t="shared" si="5"/>
        <v>0</v>
      </c>
    </row>
    <row r="393" spans="1:7" ht="12.75">
      <c r="A393" s="11"/>
      <c r="B393" s="9"/>
      <c r="C393" s="9">
        <v>4210</v>
      </c>
      <c r="D393" s="14" t="s">
        <v>15</v>
      </c>
      <c r="E393" s="21">
        <v>50</v>
      </c>
      <c r="F393" s="20">
        <v>36</v>
      </c>
      <c r="G393" s="8">
        <f t="shared" si="5"/>
        <v>72</v>
      </c>
    </row>
    <row r="394" spans="1:7" ht="12.75">
      <c r="A394" s="11"/>
      <c r="B394" s="9"/>
      <c r="C394" s="9">
        <v>4280</v>
      </c>
      <c r="D394" s="14" t="s">
        <v>39</v>
      </c>
      <c r="E394" s="21">
        <v>200</v>
      </c>
      <c r="F394" s="20">
        <v>78</v>
      </c>
      <c r="G394" s="8">
        <f t="shared" si="5"/>
        <v>39</v>
      </c>
    </row>
    <row r="395" spans="1:7" ht="12.75">
      <c r="A395" s="11"/>
      <c r="B395" s="9"/>
      <c r="C395" s="9">
        <v>4410</v>
      </c>
      <c r="D395" s="14" t="s">
        <v>86</v>
      </c>
      <c r="E395" s="21">
        <v>193</v>
      </c>
      <c r="F395" s="21">
        <v>187.21</v>
      </c>
      <c r="G395" s="8">
        <f aca="true" t="shared" si="6" ref="G395:G458">F395*100/E395</f>
        <v>97</v>
      </c>
    </row>
    <row r="396" spans="1:7" ht="25.5">
      <c r="A396" s="11"/>
      <c r="B396" s="9"/>
      <c r="C396" s="9">
        <v>4440</v>
      </c>
      <c r="D396" s="14" t="s">
        <v>40</v>
      </c>
      <c r="E396" s="20">
        <v>1747</v>
      </c>
      <c r="F396" s="20">
        <v>1615.42</v>
      </c>
      <c r="G396" s="8">
        <f t="shared" si="6"/>
        <v>92.46823125357756</v>
      </c>
    </row>
    <row r="397" spans="1:7" ht="25.5">
      <c r="A397" s="11"/>
      <c r="B397" s="9">
        <v>85278</v>
      </c>
      <c r="C397" s="9"/>
      <c r="D397" s="14" t="s">
        <v>289</v>
      </c>
      <c r="E397" s="20">
        <v>5100</v>
      </c>
      <c r="F397" s="20">
        <v>5100</v>
      </c>
      <c r="G397" s="8">
        <f t="shared" si="6"/>
        <v>100</v>
      </c>
    </row>
    <row r="398" spans="1:7" ht="12.75">
      <c r="A398" s="11"/>
      <c r="B398" s="9"/>
      <c r="C398" s="9">
        <v>3110</v>
      </c>
      <c r="D398" s="14" t="s">
        <v>99</v>
      </c>
      <c r="E398" s="20">
        <v>5100</v>
      </c>
      <c r="F398" s="20">
        <v>5100</v>
      </c>
      <c r="G398" s="8">
        <f t="shared" si="6"/>
        <v>100</v>
      </c>
    </row>
    <row r="399" spans="1:7" ht="12.75">
      <c r="A399" s="11"/>
      <c r="B399" s="9">
        <v>85295</v>
      </c>
      <c r="C399" s="9"/>
      <c r="D399" s="14" t="s">
        <v>16</v>
      </c>
      <c r="E399" s="20">
        <f>E400+E401</f>
        <v>1194192</v>
      </c>
      <c r="F399" s="20">
        <v>1174187.08</v>
      </c>
      <c r="G399" s="8">
        <f t="shared" si="6"/>
        <v>98.32481544006323</v>
      </c>
    </row>
    <row r="400" spans="1:7" ht="12.75">
      <c r="A400" s="11"/>
      <c r="B400" s="9"/>
      <c r="C400" s="9">
        <v>3110</v>
      </c>
      <c r="D400" s="14" t="s">
        <v>99</v>
      </c>
      <c r="E400" s="20">
        <v>1192085</v>
      </c>
      <c r="F400" s="20">
        <v>1172080.83</v>
      </c>
      <c r="G400" s="8">
        <f t="shared" si="6"/>
        <v>98.32191748071656</v>
      </c>
    </row>
    <row r="401" spans="1:7" ht="12.75">
      <c r="A401" s="11"/>
      <c r="B401" s="9"/>
      <c r="C401" s="9">
        <v>4300</v>
      </c>
      <c r="D401" s="14" t="s">
        <v>8</v>
      </c>
      <c r="E401" s="20">
        <v>2107</v>
      </c>
      <c r="F401" s="20">
        <v>2106.25</v>
      </c>
      <c r="G401" s="8">
        <f t="shared" si="6"/>
        <v>99.96440436639772</v>
      </c>
    </row>
    <row r="402" spans="1:7" ht="25.5">
      <c r="A402" s="158">
        <v>853</v>
      </c>
      <c r="B402" s="147"/>
      <c r="C402" s="147"/>
      <c r="D402" s="159" t="s">
        <v>247</v>
      </c>
      <c r="E402" s="137">
        <f>E403</f>
        <v>47035</v>
      </c>
      <c r="F402" s="20">
        <f>F403</f>
        <v>46653.38</v>
      </c>
      <c r="G402" s="8">
        <f t="shared" si="6"/>
        <v>99.1886467524184</v>
      </c>
    </row>
    <row r="403" spans="1:7" ht="12.75">
      <c r="A403" s="11"/>
      <c r="B403" s="9">
        <v>85395</v>
      </c>
      <c r="C403" s="9"/>
      <c r="D403" s="14" t="s">
        <v>16</v>
      </c>
      <c r="E403" s="145">
        <f>E404+E405+E406+E408+E409+E410+E411+E412+E413+E414+E415+E416+E417+E418+E419+E420+E407</f>
        <v>47035</v>
      </c>
      <c r="F403" s="20">
        <f>SUM(F404:F420)</f>
        <v>46653.38</v>
      </c>
      <c r="G403" s="8">
        <f t="shared" si="6"/>
        <v>99.1886467524184</v>
      </c>
    </row>
    <row r="404" spans="1:7" ht="12.75">
      <c r="A404" s="11"/>
      <c r="B404" s="9"/>
      <c r="C404" s="9">
        <v>3119</v>
      </c>
      <c r="D404" s="14" t="s">
        <v>99</v>
      </c>
      <c r="E404" s="20">
        <v>4939</v>
      </c>
      <c r="F404" s="20">
        <v>4938.55</v>
      </c>
      <c r="G404" s="8">
        <f t="shared" si="6"/>
        <v>99.99088884389552</v>
      </c>
    </row>
    <row r="405" spans="1:7" ht="25.5">
      <c r="A405" s="11"/>
      <c r="B405" s="9"/>
      <c r="C405" s="9">
        <v>4017</v>
      </c>
      <c r="D405" s="14" t="s">
        <v>48</v>
      </c>
      <c r="E405" s="20">
        <v>5425</v>
      </c>
      <c r="F405" s="20">
        <v>5424.42</v>
      </c>
      <c r="G405" s="8">
        <f t="shared" si="6"/>
        <v>99.98930875576036</v>
      </c>
    </row>
    <row r="406" spans="1:7" ht="25.5">
      <c r="A406" s="11"/>
      <c r="B406" s="9"/>
      <c r="C406" s="9">
        <v>4019</v>
      </c>
      <c r="D406" s="14" t="s">
        <v>48</v>
      </c>
      <c r="E406" s="20">
        <v>288</v>
      </c>
      <c r="F406" s="20">
        <v>287.18</v>
      </c>
      <c r="G406" s="8">
        <f t="shared" si="6"/>
        <v>99.71527777777777</v>
      </c>
    </row>
    <row r="407" spans="1:7" ht="25.5">
      <c r="A407" s="11"/>
      <c r="B407" s="9"/>
      <c r="C407" s="9">
        <v>4117</v>
      </c>
      <c r="D407" s="14" t="s">
        <v>57</v>
      </c>
      <c r="E407" s="20">
        <v>854</v>
      </c>
      <c r="F407" s="20">
        <v>853.26</v>
      </c>
      <c r="G407" s="8">
        <f t="shared" si="6"/>
        <v>99.91334894613583</v>
      </c>
    </row>
    <row r="408" spans="1:7" ht="25.5">
      <c r="A408" s="11"/>
      <c r="B408" s="9"/>
      <c r="C408" s="9">
        <v>4119</v>
      </c>
      <c r="D408" s="14" t="s">
        <v>57</v>
      </c>
      <c r="E408" s="20">
        <v>46</v>
      </c>
      <c r="F408" s="20">
        <v>45.18</v>
      </c>
      <c r="G408" s="8">
        <f t="shared" si="6"/>
        <v>98.21739130434783</v>
      </c>
    </row>
    <row r="409" spans="1:7" ht="12.75">
      <c r="A409" s="11"/>
      <c r="B409" s="9"/>
      <c r="C409" s="9">
        <v>4127</v>
      </c>
      <c r="D409" s="14" t="s">
        <v>13</v>
      </c>
      <c r="E409" s="20">
        <v>133</v>
      </c>
      <c r="F409" s="20">
        <v>132.93</v>
      </c>
      <c r="G409" s="8">
        <f t="shared" si="6"/>
        <v>99.94736842105263</v>
      </c>
    </row>
    <row r="410" spans="1:7" ht="12.75">
      <c r="A410" s="11"/>
      <c r="B410" s="9"/>
      <c r="C410" s="9">
        <v>4129</v>
      </c>
      <c r="D410" s="14" t="s">
        <v>13</v>
      </c>
      <c r="E410" s="20">
        <v>8</v>
      </c>
      <c r="F410" s="20">
        <v>7.03</v>
      </c>
      <c r="G410" s="8">
        <f t="shared" si="6"/>
        <v>87.875</v>
      </c>
    </row>
    <row r="411" spans="1:7" ht="12.75">
      <c r="A411" s="11"/>
      <c r="B411" s="9"/>
      <c r="C411" s="9">
        <v>4217</v>
      </c>
      <c r="D411" s="14" t="s">
        <v>15</v>
      </c>
      <c r="E411" s="20">
        <v>2487</v>
      </c>
      <c r="F411" s="20">
        <v>2487</v>
      </c>
      <c r="G411" s="8">
        <f t="shared" si="6"/>
        <v>100</v>
      </c>
    </row>
    <row r="412" spans="1:7" ht="12.75">
      <c r="A412" s="11"/>
      <c r="B412" s="9"/>
      <c r="C412" s="9">
        <v>4219</v>
      </c>
      <c r="D412" s="14" t="s">
        <v>15</v>
      </c>
      <c r="E412" s="20">
        <v>132</v>
      </c>
      <c r="F412" s="20">
        <v>131.66</v>
      </c>
      <c r="G412" s="8">
        <f t="shared" si="6"/>
        <v>99.74242424242425</v>
      </c>
    </row>
    <row r="413" spans="1:7" ht="12.75">
      <c r="A413" s="11"/>
      <c r="B413" s="9"/>
      <c r="C413" s="9">
        <v>4307</v>
      </c>
      <c r="D413" s="14" t="s">
        <v>8</v>
      </c>
      <c r="E413" s="20">
        <v>29458</v>
      </c>
      <c r="F413" s="20">
        <v>29365.31</v>
      </c>
      <c r="G413" s="8">
        <f t="shared" si="6"/>
        <v>99.68534863195057</v>
      </c>
    </row>
    <row r="414" spans="1:7" ht="12.75">
      <c r="A414" s="11"/>
      <c r="B414" s="9"/>
      <c r="C414" s="9">
        <v>4309</v>
      </c>
      <c r="D414" s="14" t="s">
        <v>8</v>
      </c>
      <c r="E414" s="20">
        <v>1555</v>
      </c>
      <c r="F414" s="20">
        <v>1554.63</v>
      </c>
      <c r="G414" s="8">
        <f t="shared" si="6"/>
        <v>99.97620578778135</v>
      </c>
    </row>
    <row r="415" spans="1:7" ht="12.75">
      <c r="A415" s="11"/>
      <c r="B415" s="9"/>
      <c r="C415" s="9">
        <v>4417</v>
      </c>
      <c r="D415" s="14" t="s">
        <v>46</v>
      </c>
      <c r="E415" s="20">
        <v>266</v>
      </c>
      <c r="F415" s="20">
        <v>0</v>
      </c>
      <c r="G415" s="8">
        <f t="shared" si="6"/>
        <v>0</v>
      </c>
    </row>
    <row r="416" spans="1:7" ht="12.75">
      <c r="A416" s="11"/>
      <c r="B416" s="9"/>
      <c r="C416" s="9">
        <v>4419</v>
      </c>
      <c r="D416" s="14" t="s">
        <v>46</v>
      </c>
      <c r="E416" s="20">
        <v>15</v>
      </c>
      <c r="F416" s="20">
        <v>0</v>
      </c>
      <c r="G416" s="8">
        <f t="shared" si="6"/>
        <v>0</v>
      </c>
    </row>
    <row r="417" spans="1:7" ht="38.25">
      <c r="A417" s="11"/>
      <c r="B417" s="9"/>
      <c r="C417" s="9">
        <v>4747</v>
      </c>
      <c r="D417" s="14" t="s">
        <v>42</v>
      </c>
      <c r="E417" s="20">
        <v>121</v>
      </c>
      <c r="F417" s="20">
        <v>120.5</v>
      </c>
      <c r="G417" s="8">
        <f t="shared" si="6"/>
        <v>99.58677685950413</v>
      </c>
    </row>
    <row r="418" spans="1:7" ht="38.25">
      <c r="A418" s="11"/>
      <c r="B418" s="9"/>
      <c r="C418" s="9">
        <v>4749</v>
      </c>
      <c r="D418" s="14" t="s">
        <v>42</v>
      </c>
      <c r="E418" s="20">
        <v>7</v>
      </c>
      <c r="F418" s="20">
        <v>6.38</v>
      </c>
      <c r="G418" s="8">
        <f t="shared" si="6"/>
        <v>91.14285714285714</v>
      </c>
    </row>
    <row r="419" spans="1:7" ht="25.5">
      <c r="A419" s="11"/>
      <c r="B419" s="9"/>
      <c r="C419" s="9">
        <v>4757</v>
      </c>
      <c r="D419" s="14" t="s">
        <v>43</v>
      </c>
      <c r="E419" s="20">
        <v>1235</v>
      </c>
      <c r="F419" s="20">
        <v>1234.03</v>
      </c>
      <c r="G419" s="8">
        <f t="shared" si="6"/>
        <v>99.92145748987855</v>
      </c>
    </row>
    <row r="420" spans="1:7" ht="25.5">
      <c r="A420" s="11"/>
      <c r="B420" s="9"/>
      <c r="C420" s="9">
        <v>4759</v>
      </c>
      <c r="D420" s="14" t="s">
        <v>43</v>
      </c>
      <c r="E420" s="20">
        <v>66</v>
      </c>
      <c r="F420" s="20">
        <v>65.32</v>
      </c>
      <c r="G420" s="8">
        <f t="shared" si="6"/>
        <v>98.96969696969695</v>
      </c>
    </row>
    <row r="421" spans="1:7" ht="25.5">
      <c r="A421" s="6">
        <v>854</v>
      </c>
      <c r="B421" s="5"/>
      <c r="C421" s="5"/>
      <c r="D421" s="16" t="s">
        <v>108</v>
      </c>
      <c r="E421" s="23">
        <f>E422+E431+E434+E437</f>
        <v>299732</v>
      </c>
      <c r="F421" s="23">
        <f>F422+F431+F434+F437</f>
        <v>288917.57</v>
      </c>
      <c r="G421" s="8">
        <f t="shared" si="6"/>
        <v>96.39196682369584</v>
      </c>
    </row>
    <row r="422" spans="1:7" ht="12.75">
      <c r="A422" s="11"/>
      <c r="B422" s="9">
        <v>85401</v>
      </c>
      <c r="C422" s="9"/>
      <c r="D422" s="11" t="s">
        <v>107</v>
      </c>
      <c r="E422" s="20">
        <f>SUM(E423:E430)</f>
        <v>175478</v>
      </c>
      <c r="F422" s="20">
        <f>SUM(F423:F430)</f>
        <v>165176.22</v>
      </c>
      <c r="G422" s="8">
        <f t="shared" si="6"/>
        <v>94.12930395833096</v>
      </c>
    </row>
    <row r="423" spans="1:7" ht="25.5">
      <c r="A423" s="11"/>
      <c r="B423" s="9"/>
      <c r="C423" s="9">
        <v>3020</v>
      </c>
      <c r="D423" s="14" t="s">
        <v>33</v>
      </c>
      <c r="E423" s="20">
        <v>9850</v>
      </c>
      <c r="F423" s="20">
        <v>9411.2</v>
      </c>
      <c r="G423" s="8">
        <f t="shared" si="6"/>
        <v>95.54517766497463</v>
      </c>
    </row>
    <row r="424" spans="1:7" ht="25.5">
      <c r="A424" s="11"/>
      <c r="B424" s="9"/>
      <c r="C424" s="9">
        <v>4010</v>
      </c>
      <c r="D424" s="14" t="s">
        <v>34</v>
      </c>
      <c r="E424" s="20">
        <v>118940</v>
      </c>
      <c r="F424" s="20">
        <v>110908.33</v>
      </c>
      <c r="G424" s="8">
        <f t="shared" si="6"/>
        <v>93.24729275264839</v>
      </c>
    </row>
    <row r="425" spans="1:7" ht="12.75">
      <c r="A425" s="11"/>
      <c r="B425" s="9"/>
      <c r="C425" s="9">
        <v>4040</v>
      </c>
      <c r="D425" s="14" t="s">
        <v>76</v>
      </c>
      <c r="E425" s="20">
        <v>8233</v>
      </c>
      <c r="F425" s="20">
        <v>8219.83</v>
      </c>
      <c r="G425" s="8">
        <f t="shared" si="6"/>
        <v>99.84003400947407</v>
      </c>
    </row>
    <row r="426" spans="1:7" ht="25.5">
      <c r="A426" s="11"/>
      <c r="B426" s="9"/>
      <c r="C426" s="9">
        <v>4110</v>
      </c>
      <c r="D426" s="14" t="s">
        <v>57</v>
      </c>
      <c r="E426" s="20">
        <v>20810</v>
      </c>
      <c r="F426" s="20">
        <v>19344.61</v>
      </c>
      <c r="G426" s="8">
        <f t="shared" si="6"/>
        <v>92.9582412301778</v>
      </c>
    </row>
    <row r="427" spans="1:7" ht="12.75">
      <c r="A427" s="11"/>
      <c r="B427" s="9"/>
      <c r="C427" s="9">
        <v>4120</v>
      </c>
      <c r="D427" s="14" t="s">
        <v>13</v>
      </c>
      <c r="E427" s="20">
        <v>3370</v>
      </c>
      <c r="F427" s="20">
        <v>3135.04</v>
      </c>
      <c r="G427" s="8">
        <f t="shared" si="6"/>
        <v>93.02789317507418</v>
      </c>
    </row>
    <row r="428" spans="1:7" ht="12.75">
      <c r="A428" s="11"/>
      <c r="B428" s="9"/>
      <c r="C428" s="9">
        <v>4210</v>
      </c>
      <c r="D428" s="14" t="s">
        <v>15</v>
      </c>
      <c r="E428" s="20">
        <v>2440</v>
      </c>
      <c r="F428" s="21">
        <v>2436.8</v>
      </c>
      <c r="G428" s="8">
        <f t="shared" si="6"/>
        <v>99.86885245901641</v>
      </c>
    </row>
    <row r="429" spans="1:7" ht="25.5">
      <c r="A429" s="11"/>
      <c r="B429" s="9"/>
      <c r="C429" s="9">
        <v>4240</v>
      </c>
      <c r="D429" s="14" t="s">
        <v>74</v>
      </c>
      <c r="E429" s="20">
        <v>2630</v>
      </c>
      <c r="F429" s="21">
        <v>2629.98</v>
      </c>
      <c r="G429" s="8">
        <f t="shared" si="6"/>
        <v>99.99923954372623</v>
      </c>
    </row>
    <row r="430" spans="1:7" ht="25.5">
      <c r="A430" s="11"/>
      <c r="B430" s="9"/>
      <c r="C430" s="9">
        <v>4440</v>
      </c>
      <c r="D430" s="14" t="s">
        <v>40</v>
      </c>
      <c r="E430" s="20">
        <v>9205</v>
      </c>
      <c r="F430" s="20">
        <v>9090.43</v>
      </c>
      <c r="G430" s="8">
        <f t="shared" si="6"/>
        <v>98.75535035306899</v>
      </c>
    </row>
    <row r="431" spans="1:7" ht="51">
      <c r="A431" s="11"/>
      <c r="B431" s="9">
        <v>85412</v>
      </c>
      <c r="C431" s="9"/>
      <c r="D431" s="14" t="s">
        <v>212</v>
      </c>
      <c r="E431" s="157">
        <f>SUM(E432:E433)</f>
        <v>15930</v>
      </c>
      <c r="F431" s="20">
        <f>SUM(F432:F433)</f>
        <v>15930</v>
      </c>
      <c r="G431" s="8">
        <f t="shared" si="6"/>
        <v>100</v>
      </c>
    </row>
    <row r="432" spans="1:7" ht="12.75">
      <c r="A432" s="11"/>
      <c r="B432" s="9"/>
      <c r="C432" s="9">
        <v>4170</v>
      </c>
      <c r="D432" s="14" t="s">
        <v>65</v>
      </c>
      <c r="E432" s="20">
        <v>1260</v>
      </c>
      <c r="F432" s="20">
        <v>1260</v>
      </c>
      <c r="G432" s="8">
        <f t="shared" si="6"/>
        <v>100</v>
      </c>
    </row>
    <row r="433" spans="1:7" ht="12.75">
      <c r="A433" s="11"/>
      <c r="B433" s="9"/>
      <c r="C433" s="9">
        <v>4300</v>
      </c>
      <c r="D433" s="14" t="s">
        <v>8</v>
      </c>
      <c r="E433" s="20">
        <v>14670</v>
      </c>
      <c r="F433" s="20">
        <v>14670</v>
      </c>
      <c r="G433" s="8">
        <f t="shared" si="6"/>
        <v>100</v>
      </c>
    </row>
    <row r="434" spans="1:7" ht="12.75">
      <c r="A434" s="11"/>
      <c r="B434" s="9">
        <v>85415</v>
      </c>
      <c r="C434" s="9"/>
      <c r="D434" s="14" t="s">
        <v>110</v>
      </c>
      <c r="E434" s="145">
        <f>SUM(E435:E436)</f>
        <v>107145</v>
      </c>
      <c r="F434" s="20">
        <f>SUM(F435:F436)</f>
        <v>107089.53</v>
      </c>
      <c r="G434" s="8">
        <f t="shared" si="6"/>
        <v>99.94822903541929</v>
      </c>
    </row>
    <row r="435" spans="1:7" ht="12.75">
      <c r="A435" s="11"/>
      <c r="B435" s="9"/>
      <c r="C435" s="9">
        <v>3240</v>
      </c>
      <c r="D435" s="14" t="s">
        <v>111</v>
      </c>
      <c r="E435" s="20">
        <v>84484</v>
      </c>
      <c r="F435" s="20">
        <v>84429</v>
      </c>
      <c r="G435" s="8">
        <f t="shared" si="6"/>
        <v>99.93489891577103</v>
      </c>
    </row>
    <row r="436" spans="1:7" ht="12.75">
      <c r="A436" s="11"/>
      <c r="B436" s="9"/>
      <c r="C436" s="9">
        <v>3260</v>
      </c>
      <c r="D436" s="14" t="s">
        <v>112</v>
      </c>
      <c r="E436" s="20">
        <v>22661</v>
      </c>
      <c r="F436" s="20">
        <v>22660.53</v>
      </c>
      <c r="G436" s="8">
        <f t="shared" si="6"/>
        <v>99.99792595207626</v>
      </c>
    </row>
    <row r="437" spans="1:7" ht="25.5">
      <c r="A437" s="11"/>
      <c r="B437" s="9">
        <v>85446</v>
      </c>
      <c r="C437" s="9"/>
      <c r="D437" s="14" t="s">
        <v>113</v>
      </c>
      <c r="E437" s="145">
        <f>SUM(E438:E440)</f>
        <v>1179</v>
      </c>
      <c r="F437" s="20">
        <f>SUM(F438:F440)</f>
        <v>721.82</v>
      </c>
      <c r="G437" s="8">
        <f t="shared" si="6"/>
        <v>61.22307039864292</v>
      </c>
    </row>
    <row r="438" spans="1:7" ht="12.75">
      <c r="A438" s="11"/>
      <c r="B438" s="9"/>
      <c r="C438" s="9">
        <v>4300</v>
      </c>
      <c r="D438" s="14" t="s">
        <v>8</v>
      </c>
      <c r="E438" s="20">
        <v>850</v>
      </c>
      <c r="F438" s="20">
        <v>580</v>
      </c>
      <c r="G438" s="8">
        <f t="shared" si="6"/>
        <v>68.23529411764706</v>
      </c>
    </row>
    <row r="439" spans="1:7" ht="12.75">
      <c r="A439" s="11"/>
      <c r="B439" s="9"/>
      <c r="C439" s="9">
        <v>4410</v>
      </c>
      <c r="D439" s="14" t="s">
        <v>86</v>
      </c>
      <c r="E439" s="20">
        <v>129</v>
      </c>
      <c r="F439" s="20">
        <v>51.82</v>
      </c>
      <c r="G439" s="8">
        <f t="shared" si="6"/>
        <v>40.17054263565891</v>
      </c>
    </row>
    <row r="440" spans="1:7" ht="38.25">
      <c r="A440" s="11"/>
      <c r="B440" s="9"/>
      <c r="C440" s="9">
        <v>4700</v>
      </c>
      <c r="D440" s="14" t="s">
        <v>100</v>
      </c>
      <c r="E440" s="20">
        <v>200</v>
      </c>
      <c r="F440" s="20">
        <v>90</v>
      </c>
      <c r="G440" s="8">
        <f t="shared" si="6"/>
        <v>45</v>
      </c>
    </row>
    <row r="441" spans="1:7" ht="25.5">
      <c r="A441" s="6">
        <v>900</v>
      </c>
      <c r="B441" s="5"/>
      <c r="C441" s="5"/>
      <c r="D441" s="16" t="s">
        <v>114</v>
      </c>
      <c r="E441" s="23">
        <f>E442+E444+E448+E451+E456+E458+E464+E466</f>
        <v>1001800</v>
      </c>
      <c r="F441" s="23">
        <f>F442+F444+F448+F451+F457+F458+F464+F466</f>
        <v>844107.4799999999</v>
      </c>
      <c r="G441" s="8">
        <f t="shared" si="6"/>
        <v>84.25908165302454</v>
      </c>
    </row>
    <row r="442" spans="1:7" ht="25.5">
      <c r="A442" s="144"/>
      <c r="B442" s="132">
        <v>90001</v>
      </c>
      <c r="C442" s="132"/>
      <c r="D442" s="14" t="s">
        <v>221</v>
      </c>
      <c r="E442" s="145">
        <v>60000</v>
      </c>
      <c r="F442" s="145">
        <v>59972.62</v>
      </c>
      <c r="G442" s="8">
        <f t="shared" si="6"/>
        <v>99.95436666666667</v>
      </c>
    </row>
    <row r="443" spans="1:7" ht="25.5">
      <c r="A443" s="144"/>
      <c r="B443" s="132"/>
      <c r="C443" s="132">
        <v>6050</v>
      </c>
      <c r="D443" s="14" t="s">
        <v>9</v>
      </c>
      <c r="E443" s="145">
        <v>60000</v>
      </c>
      <c r="F443" s="145">
        <v>59972.62</v>
      </c>
      <c r="G443" s="8">
        <f t="shared" si="6"/>
        <v>99.95436666666667</v>
      </c>
    </row>
    <row r="444" spans="1:7" ht="12.75">
      <c r="A444" s="11"/>
      <c r="B444" s="9">
        <v>90002</v>
      </c>
      <c r="C444" s="9"/>
      <c r="D444" s="14" t="s">
        <v>115</v>
      </c>
      <c r="E444" s="145">
        <v>46500</v>
      </c>
      <c r="F444" s="20">
        <v>32309.72</v>
      </c>
      <c r="G444" s="8">
        <f t="shared" si="6"/>
        <v>69.4832688172043</v>
      </c>
    </row>
    <row r="445" spans="1:7" ht="12.75">
      <c r="A445" s="11"/>
      <c r="B445" s="9"/>
      <c r="C445" s="9">
        <v>4170</v>
      </c>
      <c r="D445" s="14" t="s">
        <v>14</v>
      </c>
      <c r="E445" s="20">
        <v>1000</v>
      </c>
      <c r="F445" s="21">
        <v>0</v>
      </c>
      <c r="G445" s="8">
        <f t="shared" si="6"/>
        <v>0</v>
      </c>
    </row>
    <row r="446" spans="1:7" ht="12.75">
      <c r="A446" s="11"/>
      <c r="B446" s="9"/>
      <c r="C446" s="9">
        <v>4300</v>
      </c>
      <c r="D446" s="14" t="s">
        <v>8</v>
      </c>
      <c r="E446" s="20">
        <v>45000</v>
      </c>
      <c r="F446" s="20">
        <v>32309.72</v>
      </c>
      <c r="G446" s="8">
        <f t="shared" si="6"/>
        <v>71.79937777777778</v>
      </c>
    </row>
    <row r="447" spans="1:7" ht="25.5" customHeight="1">
      <c r="A447" s="11"/>
      <c r="B447" s="9"/>
      <c r="C447" s="9">
        <v>4390</v>
      </c>
      <c r="D447" s="14" t="s">
        <v>116</v>
      </c>
      <c r="E447" s="20">
        <v>500</v>
      </c>
      <c r="F447" s="20">
        <v>0</v>
      </c>
      <c r="G447" s="8">
        <f t="shared" si="6"/>
        <v>0</v>
      </c>
    </row>
    <row r="448" spans="1:7" ht="12.75">
      <c r="A448" s="11"/>
      <c r="B448" s="9">
        <v>90003</v>
      </c>
      <c r="C448" s="9"/>
      <c r="D448" s="14" t="s">
        <v>117</v>
      </c>
      <c r="E448" s="157">
        <f>SUM(E449:E450)</f>
        <v>65800</v>
      </c>
      <c r="F448" s="20">
        <f>SUM(F449:F450)</f>
        <v>62971.5</v>
      </c>
      <c r="G448" s="8">
        <f t="shared" si="6"/>
        <v>95.70136778115501</v>
      </c>
    </row>
    <row r="449" spans="1:7" ht="12.75">
      <c r="A449" s="11"/>
      <c r="B449" s="9"/>
      <c r="C449" s="9">
        <v>4210</v>
      </c>
      <c r="D449" s="14" t="s">
        <v>15</v>
      </c>
      <c r="E449" s="20">
        <v>10800</v>
      </c>
      <c r="F449" s="20">
        <v>8336.2</v>
      </c>
      <c r="G449" s="8">
        <f t="shared" si="6"/>
        <v>77.18703703703704</v>
      </c>
    </row>
    <row r="450" spans="1:7" ht="12.75">
      <c r="A450" s="11"/>
      <c r="B450" s="9"/>
      <c r="C450" s="9">
        <v>4300</v>
      </c>
      <c r="D450" s="14" t="s">
        <v>8</v>
      </c>
      <c r="E450" s="20">
        <v>55000</v>
      </c>
      <c r="F450" s="20">
        <v>54635.3</v>
      </c>
      <c r="G450" s="8">
        <f t="shared" si="6"/>
        <v>99.33690909090909</v>
      </c>
    </row>
    <row r="451" spans="1:7" ht="25.5">
      <c r="A451" s="11"/>
      <c r="B451" s="9">
        <v>90004</v>
      </c>
      <c r="C451" s="9"/>
      <c r="D451" s="14" t="s">
        <v>118</v>
      </c>
      <c r="E451" s="157">
        <v>65200</v>
      </c>
      <c r="F451" s="20">
        <f>SUM(F452:F455)</f>
        <v>57562.7</v>
      </c>
      <c r="G451" s="8">
        <f t="shared" si="6"/>
        <v>88.28634969325154</v>
      </c>
    </row>
    <row r="452" spans="1:7" ht="12.75">
      <c r="A452" s="11"/>
      <c r="B452" s="9"/>
      <c r="C452" s="9">
        <v>4210</v>
      </c>
      <c r="D452" s="14" t="s">
        <v>15</v>
      </c>
      <c r="E452" s="20">
        <v>2000</v>
      </c>
      <c r="F452" s="20">
        <v>1185</v>
      </c>
      <c r="G452" s="8">
        <f t="shared" si="6"/>
        <v>59.25</v>
      </c>
    </row>
    <row r="453" spans="1:7" ht="12.75">
      <c r="A453" s="11"/>
      <c r="B453" s="9"/>
      <c r="C453" s="9">
        <v>4260</v>
      </c>
      <c r="D453" s="14" t="s">
        <v>27</v>
      </c>
      <c r="E453" s="20">
        <v>1700</v>
      </c>
      <c r="F453" s="25">
        <v>507.2</v>
      </c>
      <c r="G453" s="8">
        <f t="shared" si="6"/>
        <v>29.83529411764706</v>
      </c>
    </row>
    <row r="454" spans="1:7" ht="12.75">
      <c r="A454" s="11"/>
      <c r="B454" s="9"/>
      <c r="C454" s="9">
        <v>4270</v>
      </c>
      <c r="D454" s="14" t="s">
        <v>24</v>
      </c>
      <c r="E454" s="20">
        <v>1500</v>
      </c>
      <c r="F454" s="20">
        <v>0</v>
      </c>
      <c r="G454" s="8">
        <f t="shared" si="6"/>
        <v>0</v>
      </c>
    </row>
    <row r="455" spans="1:7" ht="12.75">
      <c r="A455" s="11"/>
      <c r="B455" s="9"/>
      <c r="C455" s="9">
        <v>4300</v>
      </c>
      <c r="D455" s="14" t="s">
        <v>8</v>
      </c>
      <c r="E455" s="20">
        <v>60000</v>
      </c>
      <c r="F455" s="20">
        <v>55870.5</v>
      </c>
      <c r="G455" s="8">
        <f t="shared" si="6"/>
        <v>93.1175</v>
      </c>
    </row>
    <row r="456" spans="1:7" ht="12.75">
      <c r="A456" s="11"/>
      <c r="B456" s="9">
        <v>90006</v>
      </c>
      <c r="C456" s="9"/>
      <c r="D456" s="14" t="s">
        <v>119</v>
      </c>
      <c r="E456" s="20">
        <v>13000</v>
      </c>
      <c r="F456" s="20">
        <v>10127.7</v>
      </c>
      <c r="G456" s="8">
        <f t="shared" si="6"/>
        <v>77.90538461538462</v>
      </c>
    </row>
    <row r="457" spans="1:7" ht="12.75">
      <c r="A457" s="11"/>
      <c r="B457" s="9"/>
      <c r="C457" s="9">
        <v>4430</v>
      </c>
      <c r="D457" s="14" t="s">
        <v>19</v>
      </c>
      <c r="E457" s="20">
        <v>13000</v>
      </c>
      <c r="F457" s="20">
        <v>10127.7</v>
      </c>
      <c r="G457" s="8">
        <f t="shared" si="6"/>
        <v>77.90538461538462</v>
      </c>
    </row>
    <row r="458" spans="1:7" ht="12.75">
      <c r="A458" s="11"/>
      <c r="B458" s="9">
        <v>90015</v>
      </c>
      <c r="C458" s="9"/>
      <c r="D458" s="14" t="s">
        <v>120</v>
      </c>
      <c r="E458" s="145">
        <f>SUM(E459:E463)</f>
        <v>677000</v>
      </c>
      <c r="F458" s="20">
        <f>SUM(F459:F463)</f>
        <v>552689.1499999999</v>
      </c>
      <c r="G458" s="8">
        <f t="shared" si="6"/>
        <v>81.63798375184636</v>
      </c>
    </row>
    <row r="459" spans="1:7" ht="12.75">
      <c r="A459" s="11"/>
      <c r="B459" s="9"/>
      <c r="C459" s="9">
        <v>4260</v>
      </c>
      <c r="D459" s="14" t="s">
        <v>27</v>
      </c>
      <c r="E459" s="20">
        <v>440000</v>
      </c>
      <c r="F459" s="20">
        <v>367474.13</v>
      </c>
      <c r="G459" s="8">
        <f aca="true" t="shared" si="7" ref="G459:G491">F459*100/E459</f>
        <v>83.51684772727273</v>
      </c>
    </row>
    <row r="460" spans="1:7" ht="12.75">
      <c r="A460" s="11"/>
      <c r="B460" s="9"/>
      <c r="C460" s="9">
        <v>4270</v>
      </c>
      <c r="D460" s="14" t="s">
        <v>24</v>
      </c>
      <c r="E460" s="20">
        <v>200000</v>
      </c>
      <c r="F460" s="20">
        <v>150273.08</v>
      </c>
      <c r="G460" s="8">
        <f t="shared" si="7"/>
        <v>75.13654</v>
      </c>
    </row>
    <row r="461" spans="1:7" ht="12.75">
      <c r="A461" s="11"/>
      <c r="B461" s="9"/>
      <c r="C461" s="9">
        <v>4300</v>
      </c>
      <c r="D461" s="14" t="s">
        <v>8</v>
      </c>
      <c r="E461" s="20">
        <v>1000</v>
      </c>
      <c r="F461" s="20">
        <v>0</v>
      </c>
      <c r="G461" s="8">
        <f t="shared" si="7"/>
        <v>0</v>
      </c>
    </row>
    <row r="462" spans="1:7" ht="12.75">
      <c r="A462" s="11"/>
      <c r="B462" s="9"/>
      <c r="C462" s="9">
        <v>4430</v>
      </c>
      <c r="D462" s="14" t="s">
        <v>19</v>
      </c>
      <c r="E462" s="20">
        <v>1000</v>
      </c>
      <c r="F462" s="20">
        <v>0</v>
      </c>
      <c r="G462" s="8">
        <f t="shared" si="7"/>
        <v>0</v>
      </c>
    </row>
    <row r="463" spans="1:7" ht="25.5">
      <c r="A463" s="11"/>
      <c r="B463" s="9"/>
      <c r="C463" s="9">
        <v>6050</v>
      </c>
      <c r="D463" s="14" t="s">
        <v>9</v>
      </c>
      <c r="E463" s="20">
        <v>35000</v>
      </c>
      <c r="F463" s="20">
        <v>34941.94</v>
      </c>
      <c r="G463" s="8">
        <f t="shared" si="7"/>
        <v>99.83411428571429</v>
      </c>
    </row>
    <row r="464" spans="1:7" ht="12.75">
      <c r="A464" s="11"/>
      <c r="B464" s="9">
        <v>90017</v>
      </c>
      <c r="C464" s="9"/>
      <c r="D464" s="14" t="s">
        <v>248</v>
      </c>
      <c r="E464" s="20">
        <v>65000</v>
      </c>
      <c r="F464" s="20">
        <v>64521.09</v>
      </c>
      <c r="G464" s="8">
        <f t="shared" si="7"/>
        <v>99.26321538461538</v>
      </c>
    </row>
    <row r="465" spans="1:7" ht="12.75">
      <c r="A465" s="11"/>
      <c r="B465" s="9"/>
      <c r="C465" s="9">
        <v>4430</v>
      </c>
      <c r="D465" s="14" t="s">
        <v>19</v>
      </c>
      <c r="E465" s="20">
        <v>65000</v>
      </c>
      <c r="F465" s="20">
        <v>64521.09</v>
      </c>
      <c r="G465" s="8">
        <f t="shared" si="7"/>
        <v>99.26321538461538</v>
      </c>
    </row>
    <row r="466" spans="1:7" ht="12.75">
      <c r="A466" s="11"/>
      <c r="B466" s="9">
        <v>90095</v>
      </c>
      <c r="C466" s="9"/>
      <c r="D466" s="14" t="s">
        <v>16</v>
      </c>
      <c r="E466" s="145">
        <v>9300</v>
      </c>
      <c r="F466" s="20">
        <v>3953</v>
      </c>
      <c r="G466" s="8">
        <f t="shared" si="7"/>
        <v>42.505376344086024</v>
      </c>
    </row>
    <row r="467" spans="1:7" ht="12.75">
      <c r="A467" s="11"/>
      <c r="B467" s="9"/>
      <c r="C467" s="9">
        <v>4170</v>
      </c>
      <c r="D467" s="14" t="s">
        <v>65</v>
      </c>
      <c r="E467" s="20">
        <v>7000</v>
      </c>
      <c r="F467" s="20">
        <v>3900</v>
      </c>
      <c r="G467" s="8">
        <f t="shared" si="7"/>
        <v>55.714285714285715</v>
      </c>
    </row>
    <row r="468" spans="1:7" ht="12.75">
      <c r="A468" s="11"/>
      <c r="B468" s="9"/>
      <c r="C468" s="9">
        <v>4210</v>
      </c>
      <c r="D468" s="14" t="s">
        <v>15</v>
      </c>
      <c r="E468" s="20">
        <v>2000</v>
      </c>
      <c r="F468" s="20">
        <v>0</v>
      </c>
      <c r="G468" s="8">
        <f t="shared" si="7"/>
        <v>0</v>
      </c>
    </row>
    <row r="469" spans="1:7" ht="12.75">
      <c r="A469" s="11"/>
      <c r="B469" s="9"/>
      <c r="C469" s="9">
        <v>4300</v>
      </c>
      <c r="D469" s="14" t="s">
        <v>8</v>
      </c>
      <c r="E469" s="20">
        <v>300</v>
      </c>
      <c r="F469" s="20">
        <v>53</v>
      </c>
      <c r="G469" s="8">
        <f t="shared" si="7"/>
        <v>17.666666666666668</v>
      </c>
    </row>
    <row r="470" spans="1:7" ht="12.75">
      <c r="A470" s="6">
        <v>921</v>
      </c>
      <c r="B470" s="5"/>
      <c r="C470" s="5"/>
      <c r="D470" s="16" t="s">
        <v>121</v>
      </c>
      <c r="E470" s="23">
        <f>E471+E473+E475</f>
        <v>420000</v>
      </c>
      <c r="F470" s="23">
        <f>F471+F473+F475</f>
        <v>416093.05</v>
      </c>
      <c r="G470" s="8">
        <f t="shared" si="7"/>
        <v>99.06977380952381</v>
      </c>
    </row>
    <row r="471" spans="1:7" ht="25.5">
      <c r="A471" s="11"/>
      <c r="B471" s="9">
        <v>92109</v>
      </c>
      <c r="C471" s="9"/>
      <c r="D471" s="14" t="s">
        <v>122</v>
      </c>
      <c r="E471" s="20">
        <v>152000</v>
      </c>
      <c r="F471" s="20">
        <v>152000</v>
      </c>
      <c r="G471" s="8">
        <f t="shared" si="7"/>
        <v>100</v>
      </c>
    </row>
    <row r="472" spans="1:7" ht="25.5">
      <c r="A472" s="11"/>
      <c r="B472" s="9"/>
      <c r="C472" s="9">
        <v>2480</v>
      </c>
      <c r="D472" s="14" t="s">
        <v>123</v>
      </c>
      <c r="E472" s="20">
        <v>152000</v>
      </c>
      <c r="F472" s="20">
        <v>152000</v>
      </c>
      <c r="G472" s="8">
        <f t="shared" si="7"/>
        <v>100</v>
      </c>
    </row>
    <row r="473" spans="1:7" ht="12.75">
      <c r="A473" s="11"/>
      <c r="B473" s="9">
        <v>92116</v>
      </c>
      <c r="C473" s="9"/>
      <c r="D473" s="14" t="s">
        <v>124</v>
      </c>
      <c r="E473" s="20">
        <v>238000</v>
      </c>
      <c r="F473" s="20">
        <v>238000</v>
      </c>
      <c r="G473" s="8">
        <f t="shared" si="7"/>
        <v>100</v>
      </c>
    </row>
    <row r="474" spans="1:7" ht="25.5">
      <c r="A474" s="11"/>
      <c r="B474" s="9"/>
      <c r="C474" s="9">
        <v>2480</v>
      </c>
      <c r="D474" s="14" t="s">
        <v>123</v>
      </c>
      <c r="E474" s="20">
        <v>238000</v>
      </c>
      <c r="F474" s="20">
        <v>238000</v>
      </c>
      <c r="G474" s="8">
        <f t="shared" si="7"/>
        <v>100</v>
      </c>
    </row>
    <row r="475" spans="1:7" ht="25.5">
      <c r="A475" s="11"/>
      <c r="B475" s="9">
        <v>92120</v>
      </c>
      <c r="C475" s="9"/>
      <c r="D475" s="14" t="s">
        <v>125</v>
      </c>
      <c r="E475" s="20">
        <v>30000</v>
      </c>
      <c r="F475" s="20">
        <v>26093.05</v>
      </c>
      <c r="G475" s="8">
        <f t="shared" si="7"/>
        <v>86.97683333333333</v>
      </c>
    </row>
    <row r="476" spans="1:7" ht="71.25" customHeight="1">
      <c r="A476" s="11"/>
      <c r="B476" s="9"/>
      <c r="C476" s="9">
        <v>2720</v>
      </c>
      <c r="D476" s="18" t="s">
        <v>126</v>
      </c>
      <c r="E476" s="20">
        <v>30000</v>
      </c>
      <c r="F476" s="20">
        <v>26093.05</v>
      </c>
      <c r="G476" s="8">
        <f t="shared" si="7"/>
        <v>86.97683333333333</v>
      </c>
    </row>
    <row r="477" spans="1:7" ht="12.75">
      <c r="A477" s="6">
        <v>926</v>
      </c>
      <c r="B477" s="5"/>
      <c r="C477" s="5"/>
      <c r="D477" s="16" t="s">
        <v>127</v>
      </c>
      <c r="E477" s="23">
        <f>E478+E485</f>
        <v>2175056</v>
      </c>
      <c r="F477" s="23">
        <f>F478+F485</f>
        <v>998566.82</v>
      </c>
      <c r="G477" s="8">
        <f t="shared" si="7"/>
        <v>45.90993611198976</v>
      </c>
    </row>
    <row r="478" spans="1:7" ht="12.75">
      <c r="A478" s="11"/>
      <c r="B478" s="9">
        <v>92601</v>
      </c>
      <c r="C478" s="9"/>
      <c r="D478" s="14" t="s">
        <v>128</v>
      </c>
      <c r="E478" s="20">
        <f>E479+E480+E481+E482+E483+E484</f>
        <v>2079050</v>
      </c>
      <c r="F478" s="20">
        <f>F479+F480+F481+F482+F483+F484</f>
        <v>912075.87</v>
      </c>
      <c r="G478" s="8">
        <f t="shared" si="7"/>
        <v>43.86983814723071</v>
      </c>
    </row>
    <row r="479" spans="1:7" ht="12.75">
      <c r="A479" s="11"/>
      <c r="B479" s="9"/>
      <c r="C479" s="9">
        <v>4210</v>
      </c>
      <c r="D479" s="14" t="s">
        <v>15</v>
      </c>
      <c r="E479" s="20">
        <v>6600</v>
      </c>
      <c r="F479" s="20">
        <v>5948.49</v>
      </c>
      <c r="G479" s="8">
        <f t="shared" si="7"/>
        <v>90.12863636363636</v>
      </c>
    </row>
    <row r="480" spans="1:7" ht="12.75">
      <c r="A480" s="11"/>
      <c r="B480" s="9"/>
      <c r="C480" s="9">
        <v>4260</v>
      </c>
      <c r="D480" s="14" t="s">
        <v>27</v>
      </c>
      <c r="E480" s="20">
        <v>10500</v>
      </c>
      <c r="F480" s="20">
        <v>5680.52</v>
      </c>
      <c r="G480" s="8">
        <f t="shared" si="7"/>
        <v>54.10019047619048</v>
      </c>
    </row>
    <row r="481" spans="1:7" ht="12.75">
      <c r="A481" s="11"/>
      <c r="B481" s="9"/>
      <c r="C481" s="9">
        <v>4270</v>
      </c>
      <c r="D481" s="14" t="s">
        <v>24</v>
      </c>
      <c r="E481" s="20">
        <v>23700</v>
      </c>
      <c r="F481" s="20">
        <v>22030.64</v>
      </c>
      <c r="G481" s="8">
        <f t="shared" si="7"/>
        <v>92.95628691983123</v>
      </c>
    </row>
    <row r="482" spans="1:7" ht="12.75">
      <c r="A482" s="11"/>
      <c r="B482" s="9"/>
      <c r="C482" s="9">
        <v>4300</v>
      </c>
      <c r="D482" s="14" t="s">
        <v>228</v>
      </c>
      <c r="E482" s="20">
        <v>11000</v>
      </c>
      <c r="F482" s="20">
        <v>8310.92</v>
      </c>
      <c r="G482" s="8">
        <f t="shared" si="7"/>
        <v>75.55381818181819</v>
      </c>
    </row>
    <row r="483" spans="1:7" ht="12.75">
      <c r="A483" s="11"/>
      <c r="B483" s="9"/>
      <c r="C483" s="9">
        <v>4430</v>
      </c>
      <c r="D483" s="14" t="s">
        <v>19</v>
      </c>
      <c r="E483" s="21">
        <v>250</v>
      </c>
      <c r="F483" s="21">
        <v>84</v>
      </c>
      <c r="G483" s="8">
        <f t="shared" si="7"/>
        <v>33.6</v>
      </c>
    </row>
    <row r="484" spans="1:7" ht="25.5">
      <c r="A484" s="11"/>
      <c r="B484" s="9"/>
      <c r="C484" s="9">
        <v>6050</v>
      </c>
      <c r="D484" s="14" t="s">
        <v>9</v>
      </c>
      <c r="E484" s="20">
        <v>2027000</v>
      </c>
      <c r="F484" s="20">
        <v>870021.3</v>
      </c>
      <c r="G484" s="8">
        <f t="shared" si="7"/>
        <v>42.92162308830785</v>
      </c>
    </row>
    <row r="485" spans="1:7" ht="15.75" customHeight="1">
      <c r="A485" s="11"/>
      <c r="B485" s="9">
        <v>92605</v>
      </c>
      <c r="C485" s="9"/>
      <c r="D485" s="14" t="s">
        <v>129</v>
      </c>
      <c r="E485" s="20">
        <f>E486+E487+E488+E489+E490</f>
        <v>96006</v>
      </c>
      <c r="F485" s="20">
        <f>F486+F487+F488+F489+F490</f>
        <v>86490.95</v>
      </c>
      <c r="G485" s="8">
        <f t="shared" si="7"/>
        <v>90.08910901401995</v>
      </c>
    </row>
    <row r="486" spans="1:7" ht="12.75">
      <c r="A486" s="11"/>
      <c r="B486" s="9"/>
      <c r="C486" s="26">
        <v>4210</v>
      </c>
      <c r="D486" s="14" t="s">
        <v>15</v>
      </c>
      <c r="E486" s="20">
        <v>22414</v>
      </c>
      <c r="F486" s="20">
        <v>16925.42</v>
      </c>
      <c r="G486" s="8">
        <f t="shared" si="7"/>
        <v>75.51271526724368</v>
      </c>
    </row>
    <row r="487" spans="1:7" ht="12.75">
      <c r="A487" s="11"/>
      <c r="B487" s="9"/>
      <c r="C487" s="26">
        <v>4270</v>
      </c>
      <c r="D487" s="14" t="s">
        <v>24</v>
      </c>
      <c r="E487" s="20">
        <v>61184</v>
      </c>
      <c r="F487" s="20">
        <v>60178.53</v>
      </c>
      <c r="G487" s="8">
        <f t="shared" si="7"/>
        <v>98.35664552824268</v>
      </c>
    </row>
    <row r="488" spans="1:7" ht="12.75">
      <c r="A488" s="11"/>
      <c r="B488" s="9"/>
      <c r="C488" s="9">
        <v>4280</v>
      </c>
      <c r="D488" s="14" t="s">
        <v>130</v>
      </c>
      <c r="E488" s="20">
        <v>1000</v>
      </c>
      <c r="F488" s="21">
        <v>0</v>
      </c>
      <c r="G488" s="8">
        <f t="shared" si="7"/>
        <v>0</v>
      </c>
    </row>
    <row r="489" spans="1:7" ht="12.75">
      <c r="A489" s="11"/>
      <c r="B489" s="9"/>
      <c r="C489" s="9">
        <v>4300</v>
      </c>
      <c r="D489" s="14" t="s">
        <v>8</v>
      </c>
      <c r="E489" s="20">
        <v>10300</v>
      </c>
      <c r="F489" s="20">
        <v>9045</v>
      </c>
      <c r="G489" s="8">
        <f t="shared" si="7"/>
        <v>87.81553398058253</v>
      </c>
    </row>
    <row r="490" spans="1:7" ht="12.75">
      <c r="A490" s="11"/>
      <c r="B490" s="9"/>
      <c r="C490" s="9">
        <v>4430</v>
      </c>
      <c r="D490" s="14" t="s">
        <v>19</v>
      </c>
      <c r="E490" s="20">
        <v>1108</v>
      </c>
      <c r="F490" s="20">
        <v>342</v>
      </c>
      <c r="G490" s="8">
        <f t="shared" si="7"/>
        <v>30.866425992779785</v>
      </c>
    </row>
    <row r="491" spans="1:7" ht="12.75">
      <c r="A491" s="213" t="s">
        <v>131</v>
      </c>
      <c r="B491" s="214"/>
      <c r="C491" s="214"/>
      <c r="D491" s="215"/>
      <c r="E491" s="23">
        <f>E477+E470+E441+E421+E402+E330+E309+E208+E205+E201+E189+E164+E140+E65+E59+E43+E28+E10</f>
        <v>27432694</v>
      </c>
      <c r="F491" s="23">
        <f>F477+F470+F441+F421+F402+F330+F309+F208+F205+F201+F189+F164+F140+F65+F59+F43+F28+F10</f>
        <v>24201765.34</v>
      </c>
      <c r="G491" s="8">
        <f t="shared" si="7"/>
        <v>88.22234280016391</v>
      </c>
    </row>
    <row r="492" spans="2:8" ht="12.75">
      <c r="B492" s="2"/>
      <c r="C492" s="2"/>
      <c r="D492" s="1"/>
      <c r="E492" s="3"/>
      <c r="F492" s="3"/>
      <c r="H492" s="31"/>
    </row>
    <row r="493" spans="2:8" ht="12.75">
      <c r="B493" s="2"/>
      <c r="C493" s="2"/>
      <c r="D493" s="1"/>
      <c r="E493" s="3"/>
      <c r="F493" s="3"/>
      <c r="H493" s="31"/>
    </row>
    <row r="494" spans="2:8" ht="12.75">
      <c r="B494" s="2"/>
      <c r="C494" s="2"/>
      <c r="D494" s="1"/>
      <c r="E494" s="3"/>
      <c r="F494" s="3"/>
      <c r="H494" s="31"/>
    </row>
    <row r="495" spans="2:8" ht="12.75">
      <c r="B495" s="2"/>
      <c r="C495" s="2"/>
      <c r="D495" s="1"/>
      <c r="E495" s="3"/>
      <c r="F495" s="3"/>
      <c r="H495" s="31"/>
    </row>
    <row r="496" spans="2:8" ht="12.75">
      <c r="B496" s="2"/>
      <c r="C496" s="2"/>
      <c r="D496" s="1"/>
      <c r="E496" s="3"/>
      <c r="F496" s="3"/>
      <c r="H496" s="31"/>
    </row>
    <row r="497" spans="2:8" ht="12.75">
      <c r="B497" s="2"/>
      <c r="C497" s="2"/>
      <c r="D497" s="1"/>
      <c r="E497" s="3"/>
      <c r="F497" s="3"/>
      <c r="H497" s="31"/>
    </row>
    <row r="498" spans="2:8" ht="12.75">
      <c r="B498" s="2"/>
      <c r="C498" s="2"/>
      <c r="D498" s="1"/>
      <c r="E498" s="3"/>
      <c r="F498" s="3"/>
      <c r="H498" s="31"/>
    </row>
    <row r="499" spans="2:8" ht="12.75">
      <c r="B499" s="2"/>
      <c r="C499" s="2"/>
      <c r="D499" s="1"/>
      <c r="E499" s="3"/>
      <c r="F499" s="3"/>
      <c r="H499" s="31"/>
    </row>
    <row r="500" spans="2:8" ht="12.75">
      <c r="B500" s="2"/>
      <c r="C500" s="2"/>
      <c r="D500" s="1"/>
      <c r="E500" s="3"/>
      <c r="F500" s="3"/>
      <c r="H500" s="31"/>
    </row>
    <row r="501" spans="2:8" ht="12.75">
      <c r="B501" s="2"/>
      <c r="C501" s="2"/>
      <c r="D501" s="1"/>
      <c r="E501" s="3"/>
      <c r="F501" s="3"/>
      <c r="H501" s="31"/>
    </row>
    <row r="502" spans="2:8" ht="12.75">
      <c r="B502" s="2"/>
      <c r="C502" s="2"/>
      <c r="D502" s="1"/>
      <c r="E502" s="3"/>
      <c r="F502" s="3"/>
      <c r="H502" s="31"/>
    </row>
    <row r="503" spans="2:8" ht="12.75">
      <c r="B503" s="2"/>
      <c r="C503" s="2"/>
      <c r="D503" s="1"/>
      <c r="E503" s="3"/>
      <c r="F503" s="3"/>
      <c r="H503" s="31"/>
    </row>
    <row r="504" spans="2:8" ht="12.75">
      <c r="B504" s="2"/>
      <c r="C504" s="2"/>
      <c r="D504" s="1"/>
      <c r="E504" s="3"/>
      <c r="F504" s="3"/>
      <c r="H504" s="31"/>
    </row>
    <row r="505" spans="2:8" ht="12.75">
      <c r="B505" s="2"/>
      <c r="C505" s="2"/>
      <c r="D505" s="1"/>
      <c r="E505" s="3"/>
      <c r="F505" s="3"/>
      <c r="H505" s="31"/>
    </row>
    <row r="506" spans="2:8" ht="12.75">
      <c r="B506" s="2"/>
      <c r="C506" s="2"/>
      <c r="D506" s="1"/>
      <c r="E506" s="3"/>
      <c r="F506" s="3"/>
      <c r="H506" s="31"/>
    </row>
    <row r="507" spans="2:8" ht="12.75">
      <c r="B507" s="2"/>
      <c r="C507" s="2"/>
      <c r="D507" s="1"/>
      <c r="E507" s="3"/>
      <c r="F507" s="3"/>
      <c r="H507" s="31"/>
    </row>
    <row r="508" spans="2:8" ht="12.75">
      <c r="B508" s="2"/>
      <c r="C508" s="2"/>
      <c r="D508" s="1"/>
      <c r="E508" s="3"/>
      <c r="F508" s="3"/>
      <c r="H508" s="31"/>
    </row>
    <row r="509" spans="2:8" ht="12.75">
      <c r="B509" s="2"/>
      <c r="C509" s="2"/>
      <c r="D509" s="1"/>
      <c r="E509" s="3"/>
      <c r="F509" s="3"/>
      <c r="H509" s="31"/>
    </row>
    <row r="510" spans="2:8" ht="12.75">
      <c r="B510" s="2"/>
      <c r="C510" s="2"/>
      <c r="D510" s="1"/>
      <c r="E510" s="3"/>
      <c r="F510" s="3"/>
      <c r="H510" s="31"/>
    </row>
    <row r="511" spans="2:8" ht="12.75">
      <c r="B511" s="2"/>
      <c r="C511" s="2"/>
      <c r="D511" s="1"/>
      <c r="E511" s="3"/>
      <c r="F511" s="3"/>
      <c r="H511" s="31"/>
    </row>
    <row r="512" spans="2:8" ht="12.75">
      <c r="B512" s="2"/>
      <c r="C512" s="2"/>
      <c r="D512" s="1"/>
      <c r="E512" s="3"/>
      <c r="F512" s="3"/>
      <c r="H512" s="31"/>
    </row>
    <row r="513" ht="12.75">
      <c r="C513" s="27"/>
    </row>
    <row r="514" ht="12.75">
      <c r="C514" s="27"/>
    </row>
    <row r="515" ht="12.75">
      <c r="C515" s="27"/>
    </row>
    <row r="516" ht="12.75">
      <c r="C516" s="27"/>
    </row>
    <row r="517" ht="12.75">
      <c r="C517" s="27"/>
    </row>
    <row r="518" ht="12.75">
      <c r="C518" s="27"/>
    </row>
    <row r="519" ht="12.75">
      <c r="C519" s="27"/>
    </row>
    <row r="520" ht="12.75">
      <c r="C520" s="27"/>
    </row>
    <row r="521" ht="12.75">
      <c r="C521" s="27"/>
    </row>
    <row r="522" ht="12.75">
      <c r="C522" s="27"/>
    </row>
  </sheetData>
  <sheetProtection/>
  <mergeCells count="1">
    <mergeCell ref="A491:D491"/>
  </mergeCells>
  <printOptions/>
  <pageMargins left="0.42" right="0.47" top="0.31" bottom="1" header="0.3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4" sqref="E4:I8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6.75390625" style="0" customWidth="1"/>
    <col min="4" max="4" width="36.125" style="27" customWidth="1"/>
    <col min="5" max="5" width="13.125" style="0" customWidth="1"/>
    <col min="6" max="6" width="5.375" style="0" hidden="1" customWidth="1"/>
    <col min="7" max="7" width="24.875" style="0" hidden="1" customWidth="1"/>
    <col min="8" max="8" width="11.625" style="0" customWidth="1"/>
    <col min="9" max="9" width="9.625" style="71" customWidth="1"/>
  </cols>
  <sheetData>
    <row r="1" spans="1:8" s="69" customFormat="1" ht="12.75">
      <c r="A1"/>
      <c r="B1"/>
      <c r="C1"/>
      <c r="H1" s="74"/>
    </row>
    <row r="2" s="69" customFormat="1" ht="12.75">
      <c r="H2" s="74"/>
    </row>
    <row r="3" s="69" customFormat="1" ht="12.75">
      <c r="H3" s="74"/>
    </row>
    <row r="4" spans="5:9" s="69" customFormat="1" ht="12.75">
      <c r="E4" s="216" t="s">
        <v>318</v>
      </c>
      <c r="F4" s="216"/>
      <c r="G4" s="216"/>
      <c r="H4" s="216"/>
      <c r="I4" s="216"/>
    </row>
    <row r="5" spans="5:9" s="69" customFormat="1" ht="12.75">
      <c r="E5" s="216"/>
      <c r="F5" s="216"/>
      <c r="G5" s="216"/>
      <c r="H5" s="216"/>
      <c r="I5" s="216"/>
    </row>
    <row r="6" spans="1:9" ht="12.75">
      <c r="A6" s="69"/>
      <c r="B6" s="69"/>
      <c r="C6" s="69"/>
      <c r="D6" s="160"/>
      <c r="E6" s="216"/>
      <c r="F6" s="216"/>
      <c r="G6" s="216"/>
      <c r="H6" s="216"/>
      <c r="I6" s="216"/>
    </row>
    <row r="7" spans="1:9" ht="12.75">
      <c r="A7" s="69"/>
      <c r="B7" s="69"/>
      <c r="C7" s="69"/>
      <c r="D7" s="160"/>
      <c r="E7" s="216"/>
      <c r="F7" s="216"/>
      <c r="G7" s="216"/>
      <c r="H7" s="216"/>
      <c r="I7" s="216"/>
    </row>
    <row r="8" spans="5:9" ht="12.75">
      <c r="E8" s="216"/>
      <c r="F8" s="216"/>
      <c r="G8" s="216"/>
      <c r="H8" s="216"/>
      <c r="I8" s="216"/>
    </row>
    <row r="9" spans="5:9" ht="12.75">
      <c r="E9" s="195"/>
      <c r="F9" s="195"/>
      <c r="G9" s="195"/>
      <c r="H9" s="195"/>
      <c r="I9" s="195"/>
    </row>
    <row r="10" spans="3:5" ht="12.75">
      <c r="C10" s="183" t="s">
        <v>312</v>
      </c>
      <c r="D10" s="184"/>
      <c r="E10" s="183"/>
    </row>
    <row r="11" ht="12.75">
      <c r="D11" s="27" t="s">
        <v>275</v>
      </c>
    </row>
    <row r="14" spans="1:9" ht="60" customHeight="1">
      <c r="A14" s="185" t="s">
        <v>0</v>
      </c>
      <c r="B14" s="187" t="s">
        <v>1</v>
      </c>
      <c r="C14" s="185" t="s">
        <v>5</v>
      </c>
      <c r="D14" s="186" t="s">
        <v>276</v>
      </c>
      <c r="E14" s="187" t="s">
        <v>310</v>
      </c>
      <c r="F14" s="187"/>
      <c r="G14" s="187"/>
      <c r="H14" s="187" t="s">
        <v>3</v>
      </c>
      <c r="I14" s="188" t="s">
        <v>4</v>
      </c>
    </row>
    <row r="15" spans="1:9" ht="77.25" customHeight="1">
      <c r="A15" s="196">
        <v>600</v>
      </c>
      <c r="B15" s="197">
        <v>60004</v>
      </c>
      <c r="C15" s="196">
        <v>2310</v>
      </c>
      <c r="D15" s="198" t="s">
        <v>302</v>
      </c>
      <c r="E15" s="199">
        <v>12200</v>
      </c>
      <c r="F15" s="199"/>
      <c r="G15" s="199"/>
      <c r="H15" s="199">
        <v>6062</v>
      </c>
      <c r="I15" s="200">
        <v>49.69</v>
      </c>
    </row>
    <row r="16" spans="1:9" ht="57.75" customHeight="1">
      <c r="A16" s="196">
        <v>754</v>
      </c>
      <c r="B16" s="197">
        <v>75404</v>
      </c>
      <c r="C16" s="196">
        <v>6170</v>
      </c>
      <c r="D16" s="198" t="s">
        <v>313</v>
      </c>
      <c r="E16" s="199">
        <v>12000</v>
      </c>
      <c r="F16" s="199"/>
      <c r="G16" s="199"/>
      <c r="H16" s="199">
        <v>0</v>
      </c>
      <c r="I16" s="200">
        <v>0</v>
      </c>
    </row>
    <row r="17" spans="1:9" ht="67.5" customHeight="1">
      <c r="A17" s="9">
        <v>801</v>
      </c>
      <c r="B17" s="30" t="s">
        <v>295</v>
      </c>
      <c r="C17" s="9">
        <v>2310</v>
      </c>
      <c r="D17" s="164" t="s">
        <v>303</v>
      </c>
      <c r="E17" s="133">
        <v>275000</v>
      </c>
      <c r="F17" s="144"/>
      <c r="G17" s="144"/>
      <c r="H17" s="145">
        <v>90320.12</v>
      </c>
      <c r="I17" s="200">
        <v>32.84</v>
      </c>
    </row>
    <row r="18" spans="1:9" ht="27" customHeight="1">
      <c r="A18" s="9">
        <v>921</v>
      </c>
      <c r="B18" s="30" t="s">
        <v>277</v>
      </c>
      <c r="C18" s="9">
        <v>2480</v>
      </c>
      <c r="D18" s="164" t="s">
        <v>304</v>
      </c>
      <c r="E18" s="133">
        <v>100000</v>
      </c>
      <c r="F18" s="144"/>
      <c r="G18" s="144"/>
      <c r="H18" s="145">
        <v>51000</v>
      </c>
      <c r="I18" s="174">
        <v>51</v>
      </c>
    </row>
    <row r="19" spans="1:9" ht="12.75">
      <c r="A19" s="9"/>
      <c r="B19" s="30"/>
      <c r="C19" s="9"/>
      <c r="D19" s="189" t="s">
        <v>143</v>
      </c>
      <c r="E19" s="171">
        <f>SUM(E15:E18)</f>
        <v>399200</v>
      </c>
      <c r="F19" s="158"/>
      <c r="G19" s="158"/>
      <c r="H19" s="137">
        <f>SUM(H15:H18)</f>
        <v>147382.12</v>
      </c>
      <c r="I19" s="172">
        <v>36.92</v>
      </c>
    </row>
    <row r="20" ht="12.75">
      <c r="I20" s="71" t="s">
        <v>296</v>
      </c>
    </row>
  </sheetData>
  <sheetProtection/>
  <mergeCells count="1">
    <mergeCell ref="E4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">
      <selection activeCell="E2" sqref="E2:I6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7.125" style="0" customWidth="1"/>
    <col min="4" max="4" width="35.625" style="27" customWidth="1"/>
    <col min="5" max="5" width="12.625" style="0" customWidth="1"/>
    <col min="6" max="6" width="5.375" style="0" hidden="1" customWidth="1"/>
    <col min="7" max="7" width="24.875" style="0" hidden="1" customWidth="1"/>
    <col min="8" max="8" width="11.75390625" style="0" customWidth="1"/>
    <col min="9" max="9" width="9.25390625" style="71" customWidth="1"/>
  </cols>
  <sheetData>
    <row r="2" spans="1:9" ht="12.75">
      <c r="A2" s="69"/>
      <c r="B2" s="69"/>
      <c r="C2" s="69"/>
      <c r="D2" s="160"/>
      <c r="E2" s="216" t="s">
        <v>319</v>
      </c>
      <c r="F2" s="216"/>
      <c r="G2" s="216"/>
      <c r="H2" s="216"/>
      <c r="I2" s="216"/>
    </row>
    <row r="3" spans="1:9" ht="12.75">
      <c r="A3" s="69"/>
      <c r="B3" s="69"/>
      <c r="C3" s="69"/>
      <c r="D3" s="160"/>
      <c r="E3" s="216"/>
      <c r="F3" s="216"/>
      <c r="G3" s="216"/>
      <c r="H3" s="216"/>
      <c r="I3" s="216"/>
    </row>
    <row r="4" spans="1:9" ht="12.75">
      <c r="A4" s="69"/>
      <c r="B4" s="69"/>
      <c r="C4" s="69"/>
      <c r="D4" s="160"/>
      <c r="E4" s="216"/>
      <c r="F4" s="216"/>
      <c r="G4" s="216"/>
      <c r="H4" s="216"/>
      <c r="I4" s="216"/>
    </row>
    <row r="5" spans="1:9" ht="12.75">
      <c r="A5" s="69"/>
      <c r="B5" s="69"/>
      <c r="C5" s="69"/>
      <c r="D5" s="160"/>
      <c r="E5" s="216"/>
      <c r="F5" s="216"/>
      <c r="G5" s="216"/>
      <c r="H5" s="216"/>
      <c r="I5" s="216"/>
    </row>
    <row r="6" spans="1:9" ht="12.75">
      <c r="A6" s="69"/>
      <c r="B6" s="69"/>
      <c r="C6" s="69"/>
      <c r="D6" s="160"/>
      <c r="E6" s="216"/>
      <c r="F6" s="216"/>
      <c r="G6" s="216"/>
      <c r="H6" s="216"/>
      <c r="I6" s="216"/>
    </row>
    <row r="7" spans="1:9" ht="12.75">
      <c r="A7" s="69"/>
      <c r="B7" s="69"/>
      <c r="C7" s="69"/>
      <c r="D7" s="160"/>
      <c r="E7" s="69"/>
      <c r="F7" s="69"/>
      <c r="G7" s="69"/>
      <c r="H7" s="69"/>
      <c r="I7" s="74"/>
    </row>
    <row r="9" spans="3:10" ht="12.75">
      <c r="C9" s="217" t="s">
        <v>311</v>
      </c>
      <c r="D9" s="217"/>
      <c r="E9" s="217"/>
      <c r="F9" s="217"/>
      <c r="G9" s="217"/>
      <c r="H9" s="217"/>
      <c r="I9" s="217"/>
      <c r="J9" s="217"/>
    </row>
    <row r="10" ht="12.75">
      <c r="D10" s="27" t="s">
        <v>275</v>
      </c>
    </row>
    <row r="13" spans="1:9" ht="51">
      <c r="A13" s="185" t="s">
        <v>0</v>
      </c>
      <c r="B13" s="187" t="s">
        <v>158</v>
      </c>
      <c r="C13" s="185" t="s">
        <v>5</v>
      </c>
      <c r="D13" s="186" t="s">
        <v>276</v>
      </c>
      <c r="E13" s="187" t="s">
        <v>310</v>
      </c>
      <c r="F13" s="187"/>
      <c r="G13" s="187"/>
      <c r="H13" s="187" t="s">
        <v>3</v>
      </c>
      <c r="I13" s="188" t="s">
        <v>4</v>
      </c>
    </row>
    <row r="14" spans="1:18" ht="52.5" customHeight="1">
      <c r="A14" s="193" t="s">
        <v>278</v>
      </c>
      <c r="B14" s="193" t="s">
        <v>279</v>
      </c>
      <c r="C14" s="147">
        <v>2820</v>
      </c>
      <c r="D14" s="202" t="s">
        <v>300</v>
      </c>
      <c r="E14" s="171">
        <v>58000</v>
      </c>
      <c r="F14" s="158"/>
      <c r="G14" s="158"/>
      <c r="H14" s="137">
        <v>21000</v>
      </c>
      <c r="I14" s="172">
        <v>36.21</v>
      </c>
      <c r="N14" s="69"/>
      <c r="O14" s="69"/>
      <c r="P14" s="69"/>
      <c r="Q14" s="69"/>
      <c r="R14" s="74"/>
    </row>
    <row r="15" spans="1:18" ht="17.25" customHeight="1">
      <c r="A15" s="30"/>
      <c r="B15" s="30"/>
      <c r="C15" s="9"/>
      <c r="D15" s="164" t="s">
        <v>314</v>
      </c>
      <c r="E15" s="133"/>
      <c r="F15" s="144"/>
      <c r="G15" s="144"/>
      <c r="H15" s="145">
        <v>5000</v>
      </c>
      <c r="I15" s="174"/>
      <c r="N15" s="69"/>
      <c r="O15" s="69"/>
      <c r="P15" s="69"/>
      <c r="Q15" s="69"/>
      <c r="R15" s="74"/>
    </row>
    <row r="16" spans="1:18" ht="17.25" customHeight="1">
      <c r="A16" s="30"/>
      <c r="B16" s="30"/>
      <c r="C16" s="9"/>
      <c r="D16" s="164" t="s">
        <v>315</v>
      </c>
      <c r="E16" s="133"/>
      <c r="F16" s="144"/>
      <c r="G16" s="144"/>
      <c r="H16" s="145">
        <v>4000</v>
      </c>
      <c r="I16" s="174"/>
      <c r="N16" s="69"/>
      <c r="O16" s="69"/>
      <c r="P16" s="69"/>
      <c r="Q16" s="69"/>
      <c r="R16" s="74"/>
    </row>
    <row r="17" spans="1:9" ht="17.25" customHeight="1">
      <c r="A17" s="30"/>
      <c r="B17" s="30"/>
      <c r="C17" s="9"/>
      <c r="D17" s="164" t="s">
        <v>316</v>
      </c>
      <c r="E17" s="133"/>
      <c r="F17" s="144"/>
      <c r="G17" s="144"/>
      <c r="H17" s="145">
        <v>3000</v>
      </c>
      <c r="I17" s="174"/>
    </row>
    <row r="18" spans="1:9" ht="17.25" customHeight="1">
      <c r="A18" s="30"/>
      <c r="B18" s="30"/>
      <c r="C18" s="9"/>
      <c r="D18" s="164" t="s">
        <v>317</v>
      </c>
      <c r="E18" s="133"/>
      <c r="F18" s="144"/>
      <c r="G18" s="144"/>
      <c r="H18" s="145">
        <v>3000</v>
      </c>
      <c r="I18" s="174"/>
    </row>
    <row r="19" spans="1:9" ht="17.25" customHeight="1">
      <c r="A19" s="9"/>
      <c r="B19" s="30"/>
      <c r="C19" s="147"/>
      <c r="D19" s="173" t="s">
        <v>306</v>
      </c>
      <c r="E19" s="133"/>
      <c r="F19" s="144"/>
      <c r="G19" s="144"/>
      <c r="H19" s="145">
        <v>6000</v>
      </c>
      <c r="I19" s="174"/>
    </row>
    <row r="20" spans="1:9" ht="39.75" customHeight="1">
      <c r="A20" s="147">
        <v>921</v>
      </c>
      <c r="B20" s="193" t="s">
        <v>307</v>
      </c>
      <c r="C20" s="147">
        <v>2360</v>
      </c>
      <c r="D20" s="202" t="s">
        <v>308</v>
      </c>
      <c r="E20" s="171">
        <v>10000</v>
      </c>
      <c r="F20" s="158"/>
      <c r="G20" s="158"/>
      <c r="H20" s="137">
        <v>0</v>
      </c>
      <c r="I20" s="172">
        <v>0</v>
      </c>
    </row>
    <row r="21" spans="1:9" ht="45" customHeight="1">
      <c r="A21" s="147">
        <v>926</v>
      </c>
      <c r="B21" s="193" t="s">
        <v>297</v>
      </c>
      <c r="C21" s="147">
        <v>2820</v>
      </c>
      <c r="D21" s="202" t="s">
        <v>309</v>
      </c>
      <c r="E21" s="171">
        <v>79600</v>
      </c>
      <c r="F21" s="158"/>
      <c r="G21" s="158"/>
      <c r="H21" s="137">
        <v>49000</v>
      </c>
      <c r="I21" s="172">
        <v>61.56</v>
      </c>
    </row>
    <row r="22" spans="1:9" ht="27" customHeight="1">
      <c r="A22" s="9"/>
      <c r="B22" s="30"/>
      <c r="C22" s="9"/>
      <c r="D22" s="164" t="s">
        <v>299</v>
      </c>
      <c r="E22" s="133"/>
      <c r="F22" s="144"/>
      <c r="G22" s="144"/>
      <c r="H22" s="145">
        <v>27000</v>
      </c>
      <c r="I22" s="174"/>
    </row>
    <row r="23" spans="1:9" ht="26.25" customHeight="1">
      <c r="A23" s="9"/>
      <c r="B23" s="30"/>
      <c r="C23" s="9"/>
      <c r="D23" s="164" t="s">
        <v>305</v>
      </c>
      <c r="E23" s="133"/>
      <c r="F23" s="144"/>
      <c r="G23" s="144"/>
      <c r="H23" s="145">
        <v>13000</v>
      </c>
      <c r="I23" s="174"/>
    </row>
    <row r="24" spans="1:9" ht="24.75" customHeight="1">
      <c r="A24" s="9"/>
      <c r="B24" s="30"/>
      <c r="C24" s="9"/>
      <c r="D24" s="164" t="s">
        <v>298</v>
      </c>
      <c r="E24" s="133"/>
      <c r="F24" s="144"/>
      <c r="G24" s="144"/>
      <c r="H24" s="145">
        <v>9000</v>
      </c>
      <c r="I24" s="174"/>
    </row>
    <row r="25" spans="1:9" ht="12.75">
      <c r="A25" s="9"/>
      <c r="B25" s="30"/>
      <c r="C25" s="9"/>
      <c r="D25" s="189" t="s">
        <v>301</v>
      </c>
      <c r="E25" s="171">
        <v>147600</v>
      </c>
      <c r="F25" s="158"/>
      <c r="G25" s="158"/>
      <c r="H25" s="137">
        <v>70000</v>
      </c>
      <c r="I25" s="172">
        <v>47.43</v>
      </c>
    </row>
    <row r="27" ht="15.75">
      <c r="D27" s="201"/>
    </row>
    <row r="28" ht="15.75">
      <c r="D28" s="201"/>
    </row>
    <row r="29" ht="15.75">
      <c r="D29" s="201"/>
    </row>
  </sheetData>
  <sheetProtection/>
  <mergeCells count="2">
    <mergeCell ref="E2:I6"/>
    <mergeCell ref="C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4.75390625" style="0" customWidth="1"/>
    <col min="4" max="4" width="24.375" style="0" customWidth="1"/>
    <col min="5" max="5" width="12.625" style="0" customWidth="1"/>
    <col min="6" max="7" width="0" style="0" hidden="1" customWidth="1"/>
    <col min="8" max="8" width="11.75390625" style="0" customWidth="1"/>
    <col min="9" max="9" width="9.25390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205" spans="2:6" ht="12.75">
      <c r="B205" s="2"/>
      <c r="C205" s="2"/>
      <c r="D205" s="1"/>
      <c r="E205" s="3"/>
      <c r="F205" s="3"/>
    </row>
    <row r="206" spans="2:6" ht="12.75">
      <c r="B206" s="2"/>
      <c r="C206" s="2"/>
      <c r="D206" s="1"/>
      <c r="E206" s="3"/>
      <c r="F206" s="3"/>
    </row>
    <row r="207" spans="2:6" ht="12.75">
      <c r="B207" s="2"/>
      <c r="C207" s="2"/>
      <c r="D207" s="1"/>
      <c r="E207" s="3"/>
      <c r="F207" s="3"/>
    </row>
    <row r="208" spans="2:6" ht="12.75">
      <c r="B208" s="2"/>
      <c r="C208" s="2"/>
      <c r="D208" s="1"/>
      <c r="E208" s="3"/>
      <c r="F208" s="3"/>
    </row>
    <row r="209" spans="2:6" ht="12.75">
      <c r="B209" s="2"/>
      <c r="C209" s="2"/>
      <c r="D209" s="1"/>
      <c r="E209" s="3"/>
      <c r="F209" s="3"/>
    </row>
    <row r="210" spans="2:6" ht="12.75">
      <c r="B210" s="2"/>
      <c r="C210" s="2"/>
      <c r="D210" s="1"/>
      <c r="E210" s="3"/>
      <c r="F210" s="3"/>
    </row>
    <row r="211" spans="2:6" ht="12.75">
      <c r="B211" s="2"/>
      <c r="C211" s="2"/>
      <c r="D211" s="1"/>
      <c r="E211" s="3"/>
      <c r="F211" s="3"/>
    </row>
    <row r="212" spans="2:6" ht="12.75">
      <c r="B212" s="2"/>
      <c r="C212" s="2"/>
      <c r="D212" s="1"/>
      <c r="E212" s="3"/>
      <c r="F212" s="3"/>
    </row>
    <row r="213" spans="2:6" ht="12.75">
      <c r="B213" s="2"/>
      <c r="C213" s="2"/>
      <c r="D213" s="1"/>
      <c r="E213" s="3"/>
      <c r="F213" s="3"/>
    </row>
    <row r="214" spans="2:6" ht="12.75">
      <c r="B214" s="2"/>
      <c r="C214" s="2"/>
      <c r="D214" s="1"/>
      <c r="E214" s="3"/>
      <c r="F214" s="3"/>
    </row>
    <row r="215" spans="2:6" ht="12.75">
      <c r="B215" s="2"/>
      <c r="C215" s="2"/>
      <c r="D215" s="1"/>
      <c r="E215" s="3"/>
      <c r="F215" s="3"/>
    </row>
    <row r="216" spans="2:6" ht="12.75">
      <c r="B216" s="2"/>
      <c r="C216" s="2"/>
      <c r="D216" s="1"/>
      <c r="E216" s="3"/>
      <c r="F216" s="3"/>
    </row>
    <row r="217" spans="2:6" ht="12.75">
      <c r="B217" s="2"/>
      <c r="C217" s="2"/>
      <c r="D217" s="1"/>
      <c r="E217" s="3"/>
      <c r="F217" s="3"/>
    </row>
    <row r="218" spans="2:6" ht="12.75">
      <c r="B218" s="2"/>
      <c r="C218" s="2"/>
      <c r="D218" s="1"/>
      <c r="E218" s="3"/>
      <c r="F218" s="3"/>
    </row>
    <row r="219" spans="2:6" ht="12.75">
      <c r="B219" s="2"/>
      <c r="C219" s="2"/>
      <c r="D219" s="1"/>
      <c r="E219" s="3"/>
      <c r="F219" s="3"/>
    </row>
    <row r="220" spans="2:6" ht="12.75">
      <c r="B220" s="2"/>
      <c r="C220" s="2"/>
      <c r="D220" s="1"/>
      <c r="E220" s="3"/>
      <c r="F220" s="3"/>
    </row>
    <row r="221" spans="2:6" ht="12.75">
      <c r="B221" s="2"/>
      <c r="C221" s="2"/>
      <c r="D221" s="1"/>
      <c r="E221" s="3"/>
      <c r="F221" s="3"/>
    </row>
    <row r="222" spans="2:6" ht="12.75">
      <c r="B222" s="2"/>
      <c r="C222" s="2"/>
      <c r="D222" s="1"/>
      <c r="E222" s="3"/>
      <c r="F222" s="3"/>
    </row>
    <row r="223" spans="2:6" ht="12.75">
      <c r="B223" s="2"/>
      <c r="C223" s="2"/>
      <c r="D223" s="1"/>
      <c r="E223" s="3"/>
      <c r="F223" s="3"/>
    </row>
    <row r="224" spans="2:6" ht="12.75">
      <c r="B224" s="2"/>
      <c r="C224" s="2"/>
      <c r="D224" s="1"/>
      <c r="E224" s="3"/>
      <c r="F224" s="3"/>
    </row>
    <row r="225" spans="2:6" ht="12.75">
      <c r="B225" s="2"/>
      <c r="C225" s="2"/>
      <c r="D225" s="1"/>
      <c r="E225" s="3"/>
      <c r="F225" s="3"/>
    </row>
    <row r="226" ht="12.75">
      <c r="C226" s="27"/>
    </row>
    <row r="227" ht="12.75">
      <c r="C227" s="27"/>
    </row>
    <row r="228" ht="12.75">
      <c r="C228" s="27"/>
    </row>
    <row r="229" ht="12.75">
      <c r="C229" s="27"/>
    </row>
    <row r="230" ht="12.75">
      <c r="C230" s="27"/>
    </row>
    <row r="231" ht="12.75">
      <c r="C231" s="27"/>
    </row>
    <row r="232" ht="12.75">
      <c r="C232" s="27"/>
    </row>
    <row r="233" ht="12.75">
      <c r="C233" s="27"/>
    </row>
    <row r="234" ht="12.75">
      <c r="C234" s="27"/>
    </row>
    <row r="235" ht="12.75">
      <c r="C23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2">
      <selection activeCell="H18" sqref="H18"/>
    </sheetView>
  </sheetViews>
  <sheetFormatPr defaultColWidth="9.00390625" defaultRowHeight="12.75"/>
  <cols>
    <col min="1" max="1" width="5.625" style="0" bestFit="1" customWidth="1"/>
    <col min="2" max="2" width="7.25390625" style="0" customWidth="1"/>
    <col min="3" max="3" width="5.00390625" style="0" customWidth="1"/>
    <col min="4" max="4" width="30.875" style="0" customWidth="1"/>
    <col min="5" max="5" width="11.75390625" style="0" customWidth="1"/>
    <col min="6" max="6" width="12.75390625" style="0" customWidth="1"/>
    <col min="7" max="7" width="9.62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3" spans="1:7" ht="12.75">
      <c r="A3" s="69"/>
      <c r="B3" s="69"/>
      <c r="C3" s="69"/>
      <c r="D3" s="69"/>
      <c r="E3" s="69"/>
      <c r="F3" s="69"/>
      <c r="G3" s="69"/>
    </row>
    <row r="4" spans="1:7" ht="12.75">
      <c r="A4" s="69"/>
      <c r="B4" s="69"/>
      <c r="C4" s="69"/>
      <c r="D4" s="69"/>
      <c r="E4" s="69"/>
      <c r="F4" s="69"/>
      <c r="G4" s="69"/>
    </row>
    <row r="196" spans="2:6" ht="12.75">
      <c r="B196" s="2"/>
      <c r="C196" s="2"/>
      <c r="D196" s="1"/>
      <c r="E196" s="3"/>
      <c r="F196" s="3"/>
    </row>
    <row r="197" spans="2:6" ht="12.75">
      <c r="B197" s="2"/>
      <c r="C197" s="2"/>
      <c r="D197" s="1"/>
      <c r="E197" s="3"/>
      <c r="F197" s="3"/>
    </row>
    <row r="198" spans="2:6" ht="12.75">
      <c r="B198" s="2"/>
      <c r="C198" s="2"/>
      <c r="D198" s="1"/>
      <c r="E198" s="3"/>
      <c r="F198" s="3"/>
    </row>
    <row r="199" spans="2:6" ht="12.75">
      <c r="B199" s="2"/>
      <c r="C199" s="2"/>
      <c r="D199" s="1"/>
      <c r="E199" s="3"/>
      <c r="F199" s="3"/>
    </row>
    <row r="200" spans="2:6" ht="12.75">
      <c r="B200" s="2"/>
      <c r="C200" s="2"/>
      <c r="D200" s="1"/>
      <c r="E200" s="3"/>
      <c r="F200" s="3"/>
    </row>
    <row r="201" spans="2:6" ht="12.75">
      <c r="B201" s="2"/>
      <c r="C201" s="2"/>
      <c r="D201" s="1"/>
      <c r="E201" s="3"/>
      <c r="F201" s="3"/>
    </row>
    <row r="202" spans="2:6" ht="12.75">
      <c r="B202" s="2"/>
      <c r="C202" s="2"/>
      <c r="D202" s="1"/>
      <c r="E202" s="3"/>
      <c r="F202" s="3"/>
    </row>
    <row r="203" spans="2:6" ht="12.75">
      <c r="B203" s="2"/>
      <c r="C203" s="2"/>
      <c r="D203" s="1"/>
      <c r="E203" s="3"/>
      <c r="F203" s="3"/>
    </row>
    <row r="204" spans="2:6" ht="12.75">
      <c r="B204" s="2"/>
      <c r="C204" s="2"/>
      <c r="D204" s="1"/>
      <c r="E204" s="3"/>
      <c r="F204" s="3"/>
    </row>
    <row r="205" spans="2:6" ht="12.75">
      <c r="B205" s="2"/>
      <c r="C205" s="2"/>
      <c r="D205" s="1"/>
      <c r="E205" s="3"/>
      <c r="F205" s="3"/>
    </row>
    <row r="206" spans="2:6" ht="12.75">
      <c r="B206" s="2"/>
      <c r="C206" s="2"/>
      <c r="D206" s="1"/>
      <c r="E206" s="3"/>
      <c r="F206" s="3"/>
    </row>
    <row r="207" spans="2:6" ht="12.75">
      <c r="B207" s="2"/>
      <c r="C207" s="2"/>
      <c r="D207" s="1"/>
      <c r="E207" s="3"/>
      <c r="F207" s="3"/>
    </row>
    <row r="208" spans="2:6" ht="12.75">
      <c r="B208" s="2"/>
      <c r="C208" s="2"/>
      <c r="D208" s="1"/>
      <c r="E208" s="3"/>
      <c r="F208" s="3"/>
    </row>
    <row r="209" spans="2:6" ht="12.75">
      <c r="B209" s="2"/>
      <c r="C209" s="2"/>
      <c r="D209" s="1"/>
      <c r="E209" s="3"/>
      <c r="F209" s="3"/>
    </row>
    <row r="210" spans="2:6" ht="12.75">
      <c r="B210" s="2"/>
      <c r="C210" s="2"/>
      <c r="D210" s="1"/>
      <c r="E210" s="3"/>
      <c r="F210" s="3"/>
    </row>
    <row r="211" spans="2:6" ht="12.75">
      <c r="B211" s="2"/>
      <c r="C211" s="2"/>
      <c r="D211" s="1"/>
      <c r="E211" s="3"/>
      <c r="F211" s="3"/>
    </row>
    <row r="212" spans="2:6" ht="12.75">
      <c r="B212" s="2"/>
      <c r="C212" s="2"/>
      <c r="D212" s="1"/>
      <c r="E212" s="3"/>
      <c r="F212" s="3"/>
    </row>
    <row r="213" spans="2:6" ht="12.75">
      <c r="B213" s="2"/>
      <c r="C213" s="2"/>
      <c r="D213" s="1"/>
      <c r="E213" s="3"/>
      <c r="F213" s="3"/>
    </row>
    <row r="214" spans="2:6" ht="12.75">
      <c r="B214" s="2"/>
      <c r="C214" s="2"/>
      <c r="D214" s="1"/>
      <c r="E214" s="3"/>
      <c r="F214" s="3"/>
    </row>
    <row r="215" spans="2:6" ht="12.75">
      <c r="B215" s="2"/>
      <c r="C215" s="2"/>
      <c r="D215" s="1"/>
      <c r="E215" s="3"/>
      <c r="F215" s="3"/>
    </row>
    <row r="216" spans="2:6" ht="12.75">
      <c r="B216" s="2"/>
      <c r="C216" s="2"/>
      <c r="D216" s="1"/>
      <c r="E216" s="3"/>
      <c r="F216" s="3"/>
    </row>
    <row r="217" ht="12.75">
      <c r="C217" s="27"/>
    </row>
    <row r="218" ht="12.75">
      <c r="C218" s="27"/>
    </row>
    <row r="219" ht="12.75">
      <c r="C219" s="27"/>
    </row>
    <row r="220" ht="12.75">
      <c r="C220" s="27"/>
    </row>
    <row r="221" ht="12.75">
      <c r="C221" s="27"/>
    </row>
    <row r="222" ht="12.75">
      <c r="C222" s="27"/>
    </row>
    <row r="223" ht="12.75">
      <c r="C223" s="27"/>
    </row>
    <row r="224" ht="12.75">
      <c r="C224" s="27"/>
    </row>
    <row r="225" ht="12.75">
      <c r="C225" s="27"/>
    </row>
    <row r="226" ht="12.75">
      <c r="C22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ANNAJ</dc:creator>
  <cp:keywords/>
  <dc:description/>
  <cp:lastModifiedBy>GUS</cp:lastModifiedBy>
  <cp:lastPrinted>2014-08-07T11:28:43Z</cp:lastPrinted>
  <dcterms:created xsi:type="dcterms:W3CDTF">2007-07-17T10:01:03Z</dcterms:created>
  <dcterms:modified xsi:type="dcterms:W3CDTF">2014-08-12T07:42:47Z</dcterms:modified>
  <cp:category/>
  <cp:version/>
  <cp:contentType/>
  <cp:contentStatus/>
</cp:coreProperties>
</file>